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πιν. 3-5" sheetId="8" r:id="rId1"/>
    <sheet name="πιν 6" sheetId="4" r:id="rId2"/>
    <sheet name="πιν 7α " sheetId="11" r:id="rId3"/>
    <sheet name="πιν 7β" sheetId="12" r:id="rId4"/>
    <sheet name="πιν 8α-γ" sheetId="2" r:id="rId5"/>
    <sheet name="πιν 9a-c" sheetId="9" r:id="rId6"/>
  </sheets>
  <definedNames>
    <definedName name="_xlnm.Print_Area" localSheetId="1">'πιν 6'!$B$1:$AN$15</definedName>
    <definedName name="_xlnm.Print_Area" localSheetId="2">'πιν 7α '!$B$1:$Q$27</definedName>
    <definedName name="_xlnm.Print_Area" localSheetId="3">'πιν 7β'!$B$1:$AB$12</definedName>
    <definedName name="_xlnm.Print_Area" localSheetId="5">'πιν 9a-c'!$A$1:$R$42</definedName>
    <definedName name="_xlnm.Print_Area" localSheetId="0">'πιν. 3-5'!$A$1:$S$64</definedName>
  </definedNames>
  <calcPr calcId="125725"/>
</workbook>
</file>

<file path=xl/calcChain.xml><?xml version="1.0" encoding="utf-8"?>
<calcChain xmlns="http://schemas.openxmlformats.org/spreadsheetml/2006/main">
  <c r="AA10" i="12"/>
  <c r="AB10" s="1"/>
  <c r="AB9"/>
  <c r="AB8"/>
  <c r="AB7"/>
  <c r="AB6"/>
  <c r="D6"/>
  <c r="F6"/>
  <c r="H6"/>
  <c r="J6"/>
  <c r="L6"/>
  <c r="N6"/>
  <c r="P6"/>
  <c r="R6"/>
  <c r="T6"/>
  <c r="V6"/>
  <c r="X6"/>
  <c r="D7"/>
  <c r="F7"/>
  <c r="H7"/>
  <c r="J7"/>
  <c r="L7"/>
  <c r="N7"/>
  <c r="P7"/>
  <c r="R7"/>
  <c r="T7"/>
  <c r="V7"/>
  <c r="X7"/>
  <c r="D8"/>
  <c r="F8"/>
  <c r="H8"/>
  <c r="J8"/>
  <c r="L8"/>
  <c r="N8"/>
  <c r="P8"/>
  <c r="R8"/>
  <c r="T8"/>
  <c r="V8"/>
  <c r="X8"/>
  <c r="D9"/>
  <c r="F9"/>
  <c r="H9"/>
  <c r="J9"/>
  <c r="L9"/>
  <c r="N9"/>
  <c r="P9"/>
  <c r="R9"/>
  <c r="T9"/>
  <c r="V9"/>
  <c r="X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D11"/>
  <c r="F11"/>
  <c r="H11"/>
  <c r="J11"/>
  <c r="L11"/>
  <c r="N11"/>
  <c r="P11"/>
  <c r="T11"/>
  <c r="Y10"/>
  <c r="Z10" s="1"/>
  <c r="Z9"/>
  <c r="Z8"/>
  <c r="Z7"/>
  <c r="Z6"/>
  <c r="N6" i="11"/>
  <c r="N7"/>
  <c r="N8"/>
  <c r="N9"/>
  <c r="N10"/>
  <c r="N11"/>
  <c r="N12"/>
  <c r="N13"/>
  <c r="N14"/>
  <c r="N15"/>
  <c r="N16"/>
  <c r="N17"/>
  <c r="N18"/>
  <c r="N19"/>
  <c r="N20"/>
  <c r="N21"/>
  <c r="P21" s="1"/>
  <c r="N22"/>
  <c r="P22" s="1"/>
  <c r="N23"/>
  <c r="P23" s="1"/>
  <c r="N24"/>
  <c r="P24" s="1"/>
  <c r="N25"/>
  <c r="P25" s="1"/>
  <c r="M26"/>
  <c r="K26"/>
  <c r="L21" s="1"/>
  <c r="I26"/>
  <c r="J20" s="1"/>
  <c r="G26"/>
  <c r="H18" s="1"/>
  <c r="E26"/>
  <c r="F23" s="1"/>
  <c r="C26"/>
  <c r="D24" s="1"/>
  <c r="P12"/>
  <c r="P14"/>
  <c r="P15"/>
  <c r="P17"/>
  <c r="P18"/>
  <c r="P19"/>
  <c r="P20"/>
  <c r="P6"/>
  <c r="P7"/>
  <c r="P8"/>
  <c r="P9"/>
  <c r="P10"/>
  <c r="P11"/>
  <c r="P13"/>
  <c r="P16"/>
  <c r="C41" i="9"/>
  <c r="E41"/>
  <c r="M23" i="2"/>
  <c r="M24"/>
  <c r="M25"/>
  <c r="M26"/>
  <c r="M27"/>
  <c r="M28"/>
  <c r="M29"/>
  <c r="M30"/>
  <c r="M22"/>
  <c r="N5" i="11"/>
  <c r="P5" s="1"/>
  <c r="H26"/>
  <c r="M21" i="9"/>
  <c r="M22"/>
  <c r="M23"/>
  <c r="M24"/>
  <c r="M25"/>
  <c r="M20"/>
  <c r="Q7"/>
  <c r="Q8"/>
  <c r="Q9"/>
  <c r="Q10"/>
  <c r="Q11"/>
  <c r="Q12"/>
  <c r="Q6"/>
  <c r="O13"/>
  <c r="M13"/>
  <c r="N7" s="1"/>
  <c r="P59" i="8"/>
  <c r="I31" i="2"/>
  <c r="L25" i="11" l="1"/>
  <c r="D14"/>
  <c r="J16"/>
  <c r="L20"/>
  <c r="L8"/>
  <c r="L15"/>
  <c r="L22"/>
  <c r="D26"/>
  <c r="D16"/>
  <c r="D21"/>
  <c r="F18"/>
  <c r="F24"/>
  <c r="H16"/>
  <c r="H21"/>
  <c r="J18"/>
  <c r="J25"/>
  <c r="N26"/>
  <c r="O25" s="1"/>
  <c r="D19"/>
  <c r="F21"/>
  <c r="P26"/>
  <c r="D8"/>
  <c r="D6"/>
  <c r="J21"/>
  <c r="F20"/>
  <c r="O21"/>
  <c r="H5"/>
  <c r="J11"/>
  <c r="L16"/>
  <c r="D5"/>
  <c r="F10"/>
  <c r="J5"/>
  <c r="J14"/>
  <c r="D10"/>
  <c r="M31" i="2"/>
  <c r="H10" i="11"/>
  <c r="H6"/>
  <c r="L5"/>
  <c r="L10"/>
  <c r="F8"/>
  <c r="F9"/>
  <c r="F6"/>
  <c r="D13"/>
  <c r="J12"/>
  <c r="J10"/>
  <c r="F26"/>
  <c r="J26"/>
  <c r="L13"/>
  <c r="F7"/>
  <c r="F5"/>
  <c r="F16"/>
  <c r="H17"/>
  <c r="J13"/>
  <c r="L26"/>
  <c r="N12" i="9"/>
  <c r="N10"/>
  <c r="N8"/>
  <c r="N13"/>
  <c r="N11"/>
  <c r="N9"/>
  <c r="P40" i="8"/>
  <c r="Q14" i="4"/>
  <c r="I14"/>
  <c r="P52" i="8"/>
  <c r="K13" i="9"/>
  <c r="I13"/>
  <c r="G13"/>
  <c r="E13"/>
  <c r="C13"/>
  <c r="O22" i="11" l="1"/>
  <c r="O24"/>
  <c r="O23"/>
  <c r="O26"/>
  <c r="O7"/>
  <c r="O10"/>
  <c r="O14"/>
  <c r="O18"/>
  <c r="O8"/>
  <c r="O11"/>
  <c r="O12"/>
  <c r="O15"/>
  <c r="O19"/>
  <c r="O5"/>
  <c r="O13"/>
  <c r="O16"/>
  <c r="O20"/>
  <c r="O6"/>
  <c r="O9"/>
  <c r="O17"/>
  <c r="Q13" i="9"/>
  <c r="R13" s="1"/>
  <c r="AN53" i="4"/>
  <c r="AN52"/>
  <c r="AN51"/>
  <c r="AN49"/>
  <c r="AN48"/>
  <c r="AN47"/>
  <c r="AN46"/>
  <c r="AN45"/>
  <c r="AN44"/>
  <c r="AN43"/>
  <c r="AN41"/>
  <c r="AN40"/>
  <c r="AN39"/>
  <c r="AN38"/>
  <c r="AN37"/>
  <c r="AN36"/>
  <c r="AN35"/>
  <c r="AN34"/>
  <c r="AN31"/>
  <c r="AN30"/>
  <c r="AN29"/>
  <c r="AN28"/>
  <c r="AN27"/>
  <c r="AC14"/>
  <c r="AD14" s="1"/>
  <c r="AA14"/>
  <c r="AB10" s="1"/>
  <c r="W14"/>
  <c r="X14" s="1"/>
  <c r="U14"/>
  <c r="V14" s="1"/>
  <c r="O14"/>
  <c r="K14"/>
  <c r="L14" s="1"/>
  <c r="E14"/>
  <c r="F14" s="1"/>
  <c r="C14"/>
  <c r="D14" s="1"/>
  <c r="AI13"/>
  <c r="AG13"/>
  <c r="AE13"/>
  <c r="AB13"/>
  <c r="Y13"/>
  <c r="S13"/>
  <c r="M13"/>
  <c r="J13"/>
  <c r="G13"/>
  <c r="AI12"/>
  <c r="AG12"/>
  <c r="AE12"/>
  <c r="Y12"/>
  <c r="S12"/>
  <c r="M12"/>
  <c r="J12"/>
  <c r="G12"/>
  <c r="AI11"/>
  <c r="AG11"/>
  <c r="AE11"/>
  <c r="Y11"/>
  <c r="X11"/>
  <c r="S11"/>
  <c r="M11"/>
  <c r="J11"/>
  <c r="G11"/>
  <c r="F11"/>
  <c r="AI10"/>
  <c r="AG10"/>
  <c r="AE10"/>
  <c r="Y10"/>
  <c r="V10"/>
  <c r="S10"/>
  <c r="M10"/>
  <c r="J10"/>
  <c r="G10"/>
  <c r="F10"/>
  <c r="D10"/>
  <c r="AI9"/>
  <c r="AG9"/>
  <c r="AE9"/>
  <c r="AB9"/>
  <c r="Y9"/>
  <c r="X9"/>
  <c r="V9"/>
  <c r="S9"/>
  <c r="P9"/>
  <c r="M9"/>
  <c r="J9"/>
  <c r="G9"/>
  <c r="AI8"/>
  <c r="AG8"/>
  <c r="AE8"/>
  <c r="Y8"/>
  <c r="V8"/>
  <c r="S8"/>
  <c r="P8"/>
  <c r="M8"/>
  <c r="J8"/>
  <c r="G8"/>
  <c r="F8"/>
  <c r="D8"/>
  <c r="L9" l="1"/>
  <c r="L8"/>
  <c r="L10"/>
  <c r="L11"/>
  <c r="L12"/>
  <c r="R12"/>
  <c r="L13"/>
  <c r="R8"/>
  <c r="R9"/>
  <c r="D9"/>
  <c r="R11" i="9"/>
  <c r="R7"/>
  <c r="R10"/>
  <c r="R6"/>
  <c r="R9"/>
  <c r="R12"/>
  <c r="R8"/>
  <c r="R13" i="4"/>
  <c r="D11"/>
  <c r="P13" i="9"/>
  <c r="P9"/>
  <c r="P12"/>
  <c r="P8"/>
  <c r="P11"/>
  <c r="P7"/>
  <c r="P10"/>
  <c r="P6"/>
  <c r="AD8" i="4"/>
  <c r="AB8" s="1"/>
  <c r="AD9"/>
  <c r="X8"/>
  <c r="X10"/>
  <c r="X13"/>
  <c r="R11"/>
  <c r="AD11"/>
  <c r="R10"/>
  <c r="V11"/>
  <c r="D13"/>
  <c r="AD10"/>
  <c r="AD12"/>
  <c r="AD13"/>
  <c r="F9"/>
  <c r="F12"/>
  <c r="AF8"/>
  <c r="AF11"/>
  <c r="F13"/>
  <c r="V13"/>
  <c r="D12"/>
  <c r="AE14"/>
  <c r="AF9"/>
  <c r="AF12"/>
  <c r="H9"/>
  <c r="Z8"/>
  <c r="Z10"/>
  <c r="X12"/>
  <c r="N9"/>
  <c r="R14"/>
  <c r="T8"/>
  <c r="T10"/>
  <c r="S14"/>
  <c r="AF10"/>
  <c r="AB11"/>
  <c r="AB12"/>
  <c r="Z12" s="1"/>
  <c r="AF13"/>
  <c r="AB14"/>
  <c r="Z9"/>
  <c r="Z11"/>
  <c r="V12"/>
  <c r="T12" s="1"/>
  <c r="Z13"/>
  <c r="T9"/>
  <c r="T11"/>
  <c r="T13"/>
  <c r="P14"/>
  <c r="T14"/>
  <c r="N8"/>
  <c r="P10"/>
  <c r="N10" s="1"/>
  <c r="P11"/>
  <c r="N11" s="1"/>
  <c r="P12"/>
  <c r="N12" s="1"/>
  <c r="P13"/>
  <c r="N13" s="1"/>
  <c r="J14"/>
  <c r="M14"/>
  <c r="N14" s="1"/>
  <c r="AK8"/>
  <c r="AK9"/>
  <c r="H8"/>
  <c r="H10"/>
  <c r="AK10"/>
  <c r="H11"/>
  <c r="AK11"/>
  <c r="H12"/>
  <c r="AK12"/>
  <c r="H13"/>
  <c r="AK13"/>
  <c r="AI7"/>
  <c r="AI14" s="1"/>
  <c r="AG7"/>
  <c r="AE7"/>
  <c r="AD7"/>
  <c r="AB7"/>
  <c r="Y7"/>
  <c r="X7"/>
  <c r="V7"/>
  <c r="S7"/>
  <c r="R7"/>
  <c r="P7"/>
  <c r="M7"/>
  <c r="L7"/>
  <c r="J7"/>
  <c r="G7"/>
  <c r="F7"/>
  <c r="D7"/>
  <c r="F40" i="9"/>
  <c r="D40"/>
  <c r="K26"/>
  <c r="L23" s="1"/>
  <c r="I26"/>
  <c r="J26" s="1"/>
  <c r="G26"/>
  <c r="H25" s="1"/>
  <c r="E26"/>
  <c r="F24" s="1"/>
  <c r="C26"/>
  <c r="D24" s="1"/>
  <c r="L13"/>
  <c r="J13"/>
  <c r="H13"/>
  <c r="F13"/>
  <c r="D13"/>
  <c r="F11"/>
  <c r="J10"/>
  <c r="F10"/>
  <c r="D10"/>
  <c r="L9"/>
  <c r="J9"/>
  <c r="F9"/>
  <c r="D9"/>
  <c r="L8"/>
  <c r="J8"/>
  <c r="H8"/>
  <c r="F8"/>
  <c r="D8"/>
  <c r="L7"/>
  <c r="J7"/>
  <c r="H7"/>
  <c r="F7"/>
  <c r="D7"/>
  <c r="L6"/>
  <c r="J6"/>
  <c r="H6"/>
  <c r="F6"/>
  <c r="D6"/>
  <c r="G47" i="2"/>
  <c r="F47"/>
  <c r="E47"/>
  <c r="D47"/>
  <c r="C47"/>
  <c r="G46"/>
  <c r="F46"/>
  <c r="E46"/>
  <c r="D46"/>
  <c r="C46"/>
  <c r="G45"/>
  <c r="F45"/>
  <c r="E45"/>
  <c r="D45"/>
  <c r="C45"/>
  <c r="G44"/>
  <c r="F44"/>
  <c r="E44"/>
  <c r="D44"/>
  <c r="C44"/>
  <c r="G43"/>
  <c r="F43"/>
  <c r="E43"/>
  <c r="D43"/>
  <c r="C43"/>
  <c r="G42"/>
  <c r="F42"/>
  <c r="E42"/>
  <c r="D42"/>
  <c r="C42"/>
  <c r="G41"/>
  <c r="F41"/>
  <c r="E41"/>
  <c r="D41"/>
  <c r="C41"/>
  <c r="G40"/>
  <c r="F40"/>
  <c r="E40"/>
  <c r="D40"/>
  <c r="C40"/>
  <c r="G39"/>
  <c r="E39"/>
  <c r="C39"/>
  <c r="K31"/>
  <c r="L31" s="1"/>
  <c r="J31"/>
  <c r="G31"/>
  <c r="H29" s="1"/>
  <c r="E31"/>
  <c r="F31" s="1"/>
  <c r="C31"/>
  <c r="D30" s="1"/>
  <c r="J30"/>
  <c r="J28"/>
  <c r="J26"/>
  <c r="J24"/>
  <c r="J23"/>
  <c r="J22"/>
  <c r="K15"/>
  <c r="L15" s="1"/>
  <c r="I15"/>
  <c r="J15" s="1"/>
  <c r="G15"/>
  <c r="H15" s="1"/>
  <c r="E15"/>
  <c r="F15" s="1"/>
  <c r="C15"/>
  <c r="D15" s="1"/>
  <c r="M14"/>
  <c r="L14"/>
  <c r="F14"/>
  <c r="D14"/>
  <c r="M13"/>
  <c r="D13"/>
  <c r="M12"/>
  <c r="L12"/>
  <c r="M11"/>
  <c r="L11"/>
  <c r="F11"/>
  <c r="M10"/>
  <c r="M9"/>
  <c r="L9"/>
  <c r="J9"/>
  <c r="M8"/>
  <c r="J8"/>
  <c r="M7"/>
  <c r="F7"/>
  <c r="M6"/>
  <c r="J64" i="8"/>
  <c r="K64" s="1"/>
  <c r="H64"/>
  <c r="I64" s="1"/>
  <c r="D64"/>
  <c r="E64" s="1"/>
  <c r="B64"/>
  <c r="C64" s="1"/>
  <c r="P63"/>
  <c r="N63"/>
  <c r="L63"/>
  <c r="F63"/>
  <c r="P62"/>
  <c r="N62"/>
  <c r="L62"/>
  <c r="K62" s="1"/>
  <c r="F62"/>
  <c r="P61"/>
  <c r="N61"/>
  <c r="L61"/>
  <c r="F61"/>
  <c r="P60"/>
  <c r="N60"/>
  <c r="L60"/>
  <c r="F60"/>
  <c r="N59"/>
  <c r="L59"/>
  <c r="F59"/>
  <c r="P58"/>
  <c r="N58"/>
  <c r="L58"/>
  <c r="F58"/>
  <c r="C58"/>
  <c r="Q52"/>
  <c r="N52"/>
  <c r="O47" s="1"/>
  <c r="J52"/>
  <c r="K52" s="1"/>
  <c r="H52"/>
  <c r="I49" s="1"/>
  <c r="D52"/>
  <c r="E52" s="1"/>
  <c r="B52"/>
  <c r="C52" s="1"/>
  <c r="R51"/>
  <c r="L51"/>
  <c r="F51"/>
  <c r="R50"/>
  <c r="L50"/>
  <c r="F50"/>
  <c r="R49"/>
  <c r="L49"/>
  <c r="F49"/>
  <c r="R48"/>
  <c r="L48"/>
  <c r="F48"/>
  <c r="R47"/>
  <c r="Q47"/>
  <c r="L47"/>
  <c r="F47"/>
  <c r="R46"/>
  <c r="L46"/>
  <c r="F46"/>
  <c r="Q40"/>
  <c r="N40"/>
  <c r="O37" s="1"/>
  <c r="J40"/>
  <c r="K40" s="1"/>
  <c r="H40"/>
  <c r="I40" s="1"/>
  <c r="D40"/>
  <c r="B40"/>
  <c r="C36" s="1"/>
  <c r="R39"/>
  <c r="L39"/>
  <c r="F39"/>
  <c r="R38"/>
  <c r="L38"/>
  <c r="F38"/>
  <c r="R37"/>
  <c r="L37"/>
  <c r="F37"/>
  <c r="R36"/>
  <c r="L36"/>
  <c r="F36"/>
  <c r="R35"/>
  <c r="L35"/>
  <c r="F35"/>
  <c r="R34"/>
  <c r="L34"/>
  <c r="F34"/>
  <c r="J27"/>
  <c r="K27" s="1"/>
  <c r="H27"/>
  <c r="I27" s="1"/>
  <c r="F27"/>
  <c r="G27" s="1"/>
  <c r="D27"/>
  <c r="E27" s="1"/>
  <c r="B27"/>
  <c r="C27" s="1"/>
  <c r="L26"/>
  <c r="C26"/>
  <c r="L25"/>
  <c r="L24"/>
  <c r="L23"/>
  <c r="L22"/>
  <c r="L21"/>
  <c r="J13"/>
  <c r="K13" s="1"/>
  <c r="H13"/>
  <c r="I13" s="1"/>
  <c r="F13"/>
  <c r="G12" s="1"/>
  <c r="D13"/>
  <c r="E13" s="1"/>
  <c r="B13"/>
  <c r="C13" s="1"/>
  <c r="L12"/>
  <c r="L11"/>
  <c r="I11"/>
  <c r="L10"/>
  <c r="I10"/>
  <c r="L9"/>
  <c r="I9"/>
  <c r="L8"/>
  <c r="L7"/>
  <c r="I46" l="1"/>
  <c r="O51"/>
  <c r="F23" i="2"/>
  <c r="L20" i="9"/>
  <c r="L22" i="2"/>
  <c r="H22"/>
  <c r="F20" i="9"/>
  <c r="F22" i="2"/>
  <c r="F26"/>
  <c r="I48" i="8"/>
  <c r="D22" i="9"/>
  <c r="J20"/>
  <c r="J21"/>
  <c r="E22" i="8"/>
  <c r="I50"/>
  <c r="L22" i="9"/>
  <c r="F21"/>
  <c r="K46" i="8"/>
  <c r="C21"/>
  <c r="E7"/>
  <c r="L24" i="9"/>
  <c r="J24"/>
  <c r="H20"/>
  <c r="F22"/>
  <c r="D20"/>
  <c r="D25"/>
  <c r="M26"/>
  <c r="D21"/>
  <c r="H21"/>
  <c r="L21"/>
  <c r="D23"/>
  <c r="L25"/>
  <c r="H23" i="2"/>
  <c r="D22"/>
  <c r="D23"/>
  <c r="E48" i="8"/>
  <c r="I58"/>
  <c r="I7"/>
  <c r="I8"/>
  <c r="E9"/>
  <c r="C34"/>
  <c r="C60"/>
  <c r="O48"/>
  <c r="I51"/>
  <c r="E23"/>
  <c r="H25" i="2"/>
  <c r="K61" i="8"/>
  <c r="I23"/>
  <c r="I24"/>
  <c r="I21"/>
  <c r="G21" s="1"/>
  <c r="E24"/>
  <c r="D33" i="9"/>
  <c r="D37"/>
  <c r="D35"/>
  <c r="D39"/>
  <c r="D32"/>
  <c r="D34"/>
  <c r="D36"/>
  <c r="D38"/>
  <c r="D24" i="2"/>
  <c r="D27"/>
  <c r="E46" i="8"/>
  <c r="E47"/>
  <c r="E50"/>
  <c r="K34"/>
  <c r="E38"/>
  <c r="P64"/>
  <c r="C24"/>
  <c r="E8"/>
  <c r="E10"/>
  <c r="G7"/>
  <c r="C47"/>
  <c r="F32" i="9"/>
  <c r="F33"/>
  <c r="F34"/>
  <c r="F35"/>
  <c r="F36"/>
  <c r="F37"/>
  <c r="F38"/>
  <c r="F39"/>
  <c r="F24" i="2"/>
  <c r="F28"/>
  <c r="L6"/>
  <c r="L7"/>
  <c r="Q37" i="8"/>
  <c r="Q38"/>
  <c r="K48"/>
  <c r="E49"/>
  <c r="E51"/>
  <c r="I60"/>
  <c r="I22"/>
  <c r="E25"/>
  <c r="E11"/>
  <c r="G8"/>
  <c r="G9"/>
  <c r="G10"/>
  <c r="G11"/>
  <c r="D28" i="2"/>
  <c r="H24"/>
  <c r="H26"/>
  <c r="H30"/>
  <c r="J7"/>
  <c r="F8"/>
  <c r="I62" i="8"/>
  <c r="E58"/>
  <c r="K47"/>
  <c r="I47" s="1"/>
  <c r="K49"/>
  <c r="Q34"/>
  <c r="Q35"/>
  <c r="O35" s="1"/>
  <c r="K38"/>
  <c r="K39"/>
  <c r="O49"/>
  <c r="I34"/>
  <c r="I36"/>
  <c r="C22"/>
  <c r="I25"/>
  <c r="E26"/>
  <c r="F6" i="2"/>
  <c r="F9"/>
  <c r="C59" i="8"/>
  <c r="M49"/>
  <c r="O34"/>
  <c r="O36"/>
  <c r="I35"/>
  <c r="I37"/>
  <c r="I38"/>
  <c r="I39"/>
  <c r="K21"/>
  <c r="J22" i="9"/>
  <c r="J23"/>
  <c r="F23"/>
  <c r="L23" i="2"/>
  <c r="D7"/>
  <c r="D9"/>
  <c r="H12"/>
  <c r="E59" i="8"/>
  <c r="E60"/>
  <c r="M48"/>
  <c r="E37"/>
  <c r="E34"/>
  <c r="E35"/>
  <c r="E39"/>
  <c r="K24"/>
  <c r="K25"/>
  <c r="K26"/>
  <c r="K22"/>
  <c r="K23"/>
  <c r="C23"/>
  <c r="C25"/>
  <c r="L27"/>
  <c r="M27" s="1"/>
  <c r="G22"/>
  <c r="G23"/>
  <c r="G24"/>
  <c r="G25"/>
  <c r="G26"/>
  <c r="L13"/>
  <c r="M9" s="1"/>
  <c r="I59"/>
  <c r="G58"/>
  <c r="G60"/>
  <c r="C63"/>
  <c r="C46"/>
  <c r="C48"/>
  <c r="C49"/>
  <c r="C50"/>
  <c r="C51"/>
  <c r="S47"/>
  <c r="G35"/>
  <c r="C37"/>
  <c r="G37"/>
  <c r="F25" i="9"/>
  <c r="H22"/>
  <c r="H23"/>
  <c r="H24"/>
  <c r="N6"/>
  <c r="F25" i="2"/>
  <c r="F27"/>
  <c r="F29"/>
  <c r="F30"/>
  <c r="H27"/>
  <c r="H28"/>
  <c r="J6"/>
  <c r="J10"/>
  <c r="F12"/>
  <c r="I26" i="8"/>
  <c r="E21"/>
  <c r="S48"/>
  <c r="Q46"/>
  <c r="K58"/>
  <c r="K59"/>
  <c r="K60"/>
  <c r="K63"/>
  <c r="E61"/>
  <c r="E62"/>
  <c r="S46"/>
  <c r="Q50"/>
  <c r="Q51"/>
  <c r="Q36"/>
  <c r="Q39"/>
  <c r="S39"/>
  <c r="R40"/>
  <c r="S40" s="1"/>
  <c r="E36"/>
  <c r="E12"/>
  <c r="K8"/>
  <c r="K10"/>
  <c r="K7"/>
  <c r="K9"/>
  <c r="K11"/>
  <c r="K12"/>
  <c r="I12" s="1"/>
  <c r="C7"/>
  <c r="C8"/>
  <c r="C9"/>
  <c r="C10"/>
  <c r="C11"/>
  <c r="C12"/>
  <c r="G13"/>
  <c r="I61"/>
  <c r="G61" s="1"/>
  <c r="C61"/>
  <c r="C62"/>
  <c r="G47"/>
  <c r="G48"/>
  <c r="O46"/>
  <c r="S50"/>
  <c r="S35"/>
  <c r="C35"/>
  <c r="G36"/>
  <c r="C38"/>
  <c r="D25" i="2"/>
  <c r="D26"/>
  <c r="D29"/>
  <c r="J25"/>
  <c r="J27"/>
  <c r="J29"/>
  <c r="L8"/>
  <c r="L10"/>
  <c r="D6"/>
  <c r="D8"/>
  <c r="D10"/>
  <c r="D11"/>
  <c r="D12"/>
  <c r="M15"/>
  <c r="N15" s="1"/>
  <c r="F10"/>
  <c r="F13"/>
  <c r="H6"/>
  <c r="H7"/>
  <c r="H8"/>
  <c r="H9"/>
  <c r="H10"/>
  <c r="H11"/>
  <c r="H13"/>
  <c r="H14"/>
  <c r="H7" i="4"/>
  <c r="AJ7"/>
  <c r="AJ14"/>
  <c r="AJ12"/>
  <c r="AJ8"/>
  <c r="AJ9"/>
  <c r="AJ10"/>
  <c r="AJ11"/>
  <c r="AJ13"/>
  <c r="Z7"/>
  <c r="T7"/>
  <c r="N7"/>
  <c r="AL9"/>
  <c r="AF7"/>
  <c r="AG14"/>
  <c r="AH7" s="1"/>
  <c r="AK7"/>
  <c r="AL7" s="1"/>
  <c r="AL13"/>
  <c r="AL11"/>
  <c r="AL10"/>
  <c r="AL8"/>
  <c r="M63" i="8"/>
  <c r="M59"/>
  <c r="E63"/>
  <c r="Q59"/>
  <c r="Q48"/>
  <c r="Q49"/>
  <c r="K50"/>
  <c r="K51"/>
  <c r="G49"/>
  <c r="K35"/>
  <c r="K36"/>
  <c r="K37"/>
  <c r="E40"/>
  <c r="L64"/>
  <c r="M58"/>
  <c r="M60"/>
  <c r="M62"/>
  <c r="I63"/>
  <c r="G59"/>
  <c r="G63"/>
  <c r="G46"/>
  <c r="G50"/>
  <c r="G51"/>
  <c r="L52"/>
  <c r="M52" s="1"/>
  <c r="M46"/>
  <c r="M47"/>
  <c r="M51"/>
  <c r="I52"/>
  <c r="S49"/>
  <c r="O50"/>
  <c r="M50" s="1"/>
  <c r="S51"/>
  <c r="O52"/>
  <c r="R52"/>
  <c r="S52" s="1"/>
  <c r="S36"/>
  <c r="S37"/>
  <c r="O38"/>
  <c r="M38" s="1"/>
  <c r="O39"/>
  <c r="M39" s="1"/>
  <c r="O40"/>
  <c r="L40"/>
  <c r="M35"/>
  <c r="M36"/>
  <c r="M37"/>
  <c r="M40"/>
  <c r="F40"/>
  <c r="G40" s="1"/>
  <c r="N64"/>
  <c r="O63" s="1"/>
  <c r="G38"/>
  <c r="C39"/>
  <c r="S38" s="1"/>
  <c r="C40"/>
  <c r="R58"/>
  <c r="S58" s="1"/>
  <c r="M13"/>
  <c r="D41" i="9"/>
  <c r="F41"/>
  <c r="D26"/>
  <c r="J25"/>
  <c r="F26"/>
  <c r="H26"/>
  <c r="L10"/>
  <c r="J12"/>
  <c r="H11"/>
  <c r="J11"/>
  <c r="F12"/>
  <c r="L24" i="2"/>
  <c r="L25"/>
  <c r="L26"/>
  <c r="L27"/>
  <c r="L28"/>
  <c r="L29"/>
  <c r="L30"/>
  <c r="L13"/>
  <c r="C48"/>
  <c r="J11"/>
  <c r="J12"/>
  <c r="J13"/>
  <c r="J14"/>
  <c r="F48"/>
  <c r="D48"/>
  <c r="H40"/>
  <c r="H42"/>
  <c r="H43"/>
  <c r="E48"/>
  <c r="D31"/>
  <c r="H31"/>
  <c r="G48"/>
  <c r="H47"/>
  <c r="F39"/>
  <c r="N23"/>
  <c r="H39"/>
  <c r="H44"/>
  <c r="H46"/>
  <c r="D39"/>
  <c r="H41"/>
  <c r="H45"/>
  <c r="M8" i="8" l="1"/>
  <c r="M12"/>
  <c r="M23"/>
  <c r="M11"/>
  <c r="M10"/>
  <c r="M7"/>
  <c r="M21"/>
  <c r="M25"/>
  <c r="M22"/>
  <c r="M26"/>
  <c r="N26" i="9"/>
  <c r="N23"/>
  <c r="N20"/>
  <c r="N22"/>
  <c r="N25"/>
  <c r="N21"/>
  <c r="N24"/>
  <c r="M24" i="8"/>
  <c r="N6" i="2"/>
  <c r="N13"/>
  <c r="N14"/>
  <c r="N11"/>
  <c r="N12"/>
  <c r="N9"/>
  <c r="N7"/>
  <c r="N10"/>
  <c r="N8"/>
  <c r="Q61" i="8"/>
  <c r="Q62"/>
  <c r="Q64"/>
  <c r="O59"/>
  <c r="AF14" i="4"/>
  <c r="AK14"/>
  <c r="AL14" s="1"/>
  <c r="AH14"/>
  <c r="AH12"/>
  <c r="AH11"/>
  <c r="AH10"/>
  <c r="AH13"/>
  <c r="AH9"/>
  <c r="AH8"/>
  <c r="Q63" i="8"/>
  <c r="Q58"/>
  <c r="M64"/>
  <c r="O64"/>
  <c r="O60"/>
  <c r="R64"/>
  <c r="S64" s="1"/>
  <c r="O62"/>
  <c r="O61"/>
  <c r="O58"/>
  <c r="L26" i="9"/>
  <c r="N31" i="2"/>
  <c r="N30"/>
  <c r="N28"/>
  <c r="N26"/>
  <c r="N24"/>
  <c r="H48"/>
  <c r="N29"/>
  <c r="N22"/>
  <c r="N25"/>
  <c r="N27"/>
  <c r="R62" i="8"/>
  <c r="S62" s="1"/>
  <c r="R63"/>
  <c r="S63" s="1"/>
  <c r="R60"/>
  <c r="S60" s="1"/>
  <c r="Q60"/>
  <c r="R61"/>
  <c r="S61" s="1"/>
  <c r="R59"/>
  <c r="S59" s="1"/>
  <c r="F52"/>
  <c r="G52" s="1"/>
  <c r="F64"/>
  <c r="G64" s="1"/>
  <c r="G14" i="4" l="1"/>
  <c r="H14" s="1"/>
  <c r="Y14"/>
  <c r="Z14" s="1"/>
</calcChain>
</file>

<file path=xl/sharedStrings.xml><?xml version="1.0" encoding="utf-8"?>
<sst xmlns="http://schemas.openxmlformats.org/spreadsheetml/2006/main" count="506" uniqueCount="133">
  <si>
    <t>Νεοεισερχόμενοι</t>
  </si>
  <si>
    <t>Σύνολο</t>
  </si>
  <si>
    <t>Λευκωσία</t>
  </si>
  <si>
    <t>Λάρνακα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</si>
  <si>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</si>
  <si>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</si>
  <si>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</si>
  <si>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</si>
  <si>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</si>
  <si>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</si>
  <si>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</si>
  <si>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</si>
  <si>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</si>
  <si>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</si>
  <si>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</si>
  <si>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</si>
  <si>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ΣΥΝΟΛΟ</t>
  </si>
  <si>
    <t>-</t>
  </si>
  <si>
    <t>ΕΛΛΗΝΟΚΥΠΡΙΟΣ</t>
  </si>
  <si>
    <t>ΕΥΡΩΠΑΙΟΣ ΠΟΛΙΤΗΣ</t>
  </si>
  <si>
    <t>ΠΟΝΤΙΟΣ ΜΕ ΕΛΛΗΝΙΚΟ ΔΙΑΒΑΤΗΡΙΟ</t>
  </si>
  <si>
    <t>ΤΟΥΡΚΟΚΥΠΡΙΟΣ</t>
  </si>
  <si>
    <t>ΑΛΛΟΔΑΠΟΣ</t>
  </si>
  <si>
    <t>ΚΑΘΕΣΤΩΣ ΣΥΜΠΛΗΡ. ΠΡΟΣΤΑΣΙΑΣ</t>
  </si>
  <si>
    <t>ΑΝΑΓΝΩΡ. ΠΟΛΙΤΙΚΟΣ ΠΡΟΣΦΥΓΑΣ</t>
  </si>
  <si>
    <t>ΚΟΙΝΟΤΗΤΑ</t>
  </si>
  <si>
    <t>ΒΟΥΛΓΑΡΙΑ</t>
  </si>
  <si>
    <t>ΓΑΛΛΙΑ</t>
  </si>
  <si>
    <t>ΓΕΡΜΑΝΙΑ</t>
  </si>
  <si>
    <t>ΕΛΛΑΔΑ</t>
  </si>
  <si>
    <t>ΚΥΠΡΟΣ</t>
  </si>
  <si>
    <t>ΜΕΓΑΛΗ ΒΡΕΤΑΝΙΑ</t>
  </si>
  <si>
    <t>ΟΥΓΓΑΡΙΑ</t>
  </si>
  <si>
    <t>ΠΟΛΩΝΙΑ</t>
  </si>
  <si>
    <t>ΡΟΥΜΑΝΙΑ</t>
  </si>
  <si>
    <t>ΕΠΙΘΥΜΗΤΟ ΕΠΑΓΓΕΛΜΑ</t>
  </si>
  <si>
    <t>ΑΜΜΟΧΩΣΤΟΣ</t>
  </si>
  <si>
    <t>ΛΑΡΝΑΚΑ</t>
  </si>
  <si>
    <t>ΛΕΜΕΣΟΣ</t>
  </si>
  <si>
    <t>ΛΕΥΚΩΣΙΑ</t>
  </si>
  <si>
    <t>ΠΑΦΟΣ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</si>
  <si>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</si>
  <si>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</si>
  <si>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</si>
  <si>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</si>
  <si>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</si>
  <si>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</si>
  <si>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</si>
  <si>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</si>
  <si>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Αρ.</t>
  </si>
  <si>
    <t>%</t>
  </si>
  <si>
    <t xml:space="preserve">Αρ. </t>
  </si>
  <si>
    <t>ΑΝΑΛΦΑΒΗΤΟΣ</t>
  </si>
  <si>
    <t>ΣΤΟΙΧΕΙΩΔΗΣ ΕΚΠΑΙΔΕΥΣΗ</t>
  </si>
  <si>
    <t>ΔΕΥΤΕΡΟΒΑΘΜΙΑ ΓΕΝΙΚΗ ΕΚΠΑΙΔΕΥΣΗ</t>
  </si>
  <si>
    <t>ΔΕΥΤΕΡΟΒΑΘΜΙΑ ΤΕΧΝΙΚΗ ΕΚΠΑΙΔΕΥΣΗ</t>
  </si>
  <si>
    <t>ΑΠΟΦΟΙΤΟΣ ΑΝΩΤΕΡΗΣ ΣΧΟΛΗΣ</t>
  </si>
  <si>
    <t>ΑΠΟΦΟΙΤΟΣ ΠΑΝΕΠΙΣΤΗΜΙΟΥ</t>
  </si>
  <si>
    <t>Μεταβολή</t>
  </si>
  <si>
    <t xml:space="preserve">ΠΙΝΑΚΑΣ 3: </t>
  </si>
  <si>
    <t>ΑΡΙΘΜΟΣ ΕΓΓΕΓΡΑΜΜΕΝΩΝ ΑΝΕΡΓΩΝ ΣΤΗΝ ΚΑΤΗΓΟΡΙΑ</t>
  </si>
  <si>
    <t>Νεοεισερχόμενοι - Κύπριοι</t>
  </si>
  <si>
    <t>ΑΡΙΘΜΟΣ ΕΓΓΕΓΡΑΜΜΕΝΩΝ ΚΥΠΡΙΩΝ ΑΝΕΡΓΩΝ ΣΤΗΝ ΚΑΤΗΓΟΡΙΑ</t>
  </si>
  <si>
    <t xml:space="preserve">ΠΙΝΑΚΑΣ 5: ΑΡΙΘΜΟΣ ΕΓΓΕΓΡΑΜΜΕΝΩΝ ΚΥΠΡΙΩΝ ΑΝΕΡΓΩΝ </t>
  </si>
  <si>
    <t xml:space="preserve">ΠΙΝΑΚΑΣ 4: </t>
  </si>
  <si>
    <t xml:space="preserve">ΠΙΝΑΚΑΣ 6: ΑΡΙΘΜΟΣ ΕΓΓΕΓΡΑΜΜΕΝΩΝ ΑΝΕΡΓΩΝ ΣΤΗΝ ΚΑΤΗΓΟΡΙΑ ΝΕΟΕΙΣΕΡΧΟΜΕΝΩΝ </t>
  </si>
  <si>
    <t>Νεοεισερχόμενοι - ΕΕ</t>
  </si>
  <si>
    <t>Νεοεισερχόμενοι -Σύνολο</t>
  </si>
  <si>
    <t xml:space="preserve">Ποσοστό ΕΕ ανέργων στην κατηγορία "νεοεισερχόμενος" στο σύνολο των ανέργων στην κατηγορία "νεοεισερχόμενος" </t>
  </si>
  <si>
    <t xml:space="preserve">ΠΙΝΑΚΑΣ 8α: ΑΡΙΘΜΟΣ ΕΓΓΕΓΡΑΜΜΕΝΩΝ ΕΥΡΩΠΑΙΩΝ ΑΝΕΡΓΩΝ ΣΤΗΝ ΚΑΤΗΓΟΡΙΑ ΝΕΟΕΙΣΕΡΧΟΜΕΝΩΝ </t>
  </si>
  <si>
    <t>ΠΙΝΑΚΑΣ 8β: ΑΡΙΘΜΟΣ ΕΓΓΕΓΡΑΜΜΕΝΩΝ ΑΝΕΡΓΩΝ ΣΤΗΝ ΚΑΤΗΓΟΡΙΑ ΝΕΟΕΙΣΕΡΧΟΜΕΝΩΝ  (ΣΥΝΟΛΟ) ΚΑΤΑ ΕΠΙΘΥΜΗΤΟ ΕΠΑΓΓΕΛΜΑ</t>
  </si>
  <si>
    <t xml:space="preserve">ΠΙΝΑΚΑΣ 9α: ΝΕΕΣ ΕΓΓΡΑΦΕΣ ΝΕΟΕΙΣΕΡΧΟΜΕΝΩΝ </t>
  </si>
  <si>
    <t xml:space="preserve">ΠΙΝΑΚΑΣ 9β: ΝΕΕΣ ΕΓΓΡΑΦΕΣ ΝΕΟΕΙΣΕΡΧΟΜΕΝΩΝ </t>
  </si>
  <si>
    <t>Ηλικία</t>
  </si>
  <si>
    <t>50-54</t>
  </si>
  <si>
    <t>55-59</t>
  </si>
  <si>
    <t>ΤΡΙΤΟΒΑΘΜΙΑ ΕΚΠΑΙΔΕΥΣΗ</t>
  </si>
  <si>
    <t>ΔΕΥΤΕΡΟΒΑΘΜΙΑ ΓΕΝΙΚΗ ΚΑΙ ΤΕΧΝΙΚΗ ΕΚΠΑΙΔΕΥΣΗ</t>
  </si>
  <si>
    <t xml:space="preserve">ΠΙΝΑΚΑΣ 9γ: ΝΕΕΣ ΕΓΓΡΑΦΕΣ ΝΕΟΕΙΣΕΡΧΟΜΕΝΩΝ </t>
  </si>
  <si>
    <t xml:space="preserve">ΠΙΝΑΚΑΣ 8γ: ΠΟΣΟΣΤΟ ΕΓΓΕΓΡΑΜΜΕΝΩΝ ΕΥΡΩΠΑΙΩΝ  ΑΝΕΡΓΩΝ ΣΤΗΝ ΚΑΤΗΓΟΡΙΑ ΝΕΟΕΙΣΕΡΧΟΜΕΝΩΝ </t>
  </si>
  <si>
    <t>Αμμόχ.</t>
  </si>
  <si>
    <t>Μεταβ. μηνών</t>
  </si>
  <si>
    <t xml:space="preserve"> Αμμόχωστος</t>
  </si>
  <si>
    <t>ΣΕΡΒΙΑ</t>
  </si>
  <si>
    <t>Μετ. μήνα</t>
  </si>
  <si>
    <t xml:space="preserve">ΠΙΝΑΚΑΣ 7α: ΑΡΙΘΜΟΣ (ΚΑΙ ΠΟΣΟΣΤΟ) ΕΓΓΕΓΡΑΜΜΕΝΩΝ ΑΝΕΡΓΩΝ ΕΥΡΩΠΑΙΩΝ ΠΟΛΙΤΩΝ ΣΤΗΝ ΚΑΤΗΓΟΡΙΑ ΝΕΟΕΙΣΕΡΧΟΜΕΝΩΝ </t>
  </si>
  <si>
    <t xml:space="preserve">Σύνολο </t>
  </si>
  <si>
    <t xml:space="preserve">ΠΙΝΑΚΑΣ 7β: ΑΡΙΘΜΟΣ ΕΓΓΕΓΡΑΜΜΕΝΩΝ ΑΝΕΡΓΩΝ ΕΥΡΩΠΑΙΩΝ ΠΟΛΙΤΩΝ ΠΡΟΕΡΧΟΜΕΝΩΝ ΑΠΟ  </t>
  </si>
  <si>
    <t>ΣΥΓΚΕΚΡΙΜΕΝΕΣ ΧΩΡΕΣ ΚΑΤΑ ΜΗΝΑ</t>
  </si>
  <si>
    <t>ΛΙΘΟΥΑΝΙΑ</t>
  </si>
  <si>
    <t>ΓΕΩΡΓΙΑ</t>
  </si>
  <si>
    <t>ΕΛΒΕΤΙΑ</t>
  </si>
  <si>
    <t>Απρ. 2013</t>
  </si>
  <si>
    <t>Μάιος 2013</t>
  </si>
  <si>
    <t>Ιούνιος 2013</t>
  </si>
  <si>
    <t>Ιούλιος 2013</t>
  </si>
  <si>
    <t>Αύγ. 2013</t>
  </si>
  <si>
    <t>Σεπτ. 2013</t>
  </si>
  <si>
    <t>ΡΩΣΣΙΑ</t>
  </si>
  <si>
    <t>ΟΥΚΡΑΝΙΑ</t>
  </si>
  <si>
    <t>Οκτ. 2013</t>
  </si>
  <si>
    <t>ΝΟΡΒΗΓΙΑ</t>
  </si>
  <si>
    <t>Νοέμ. 2013</t>
  </si>
  <si>
    <t>Γεν. Σύνολο μήνα</t>
  </si>
  <si>
    <t>Δεκ. 2013</t>
  </si>
  <si>
    <t>ΣΤΗΝ ΚΑΤΗΓΟΡΙΑ ΝΕΟΕΙΣΕΡΧΟΜΕΝΩΝ ΚΑΤΑ ΗΛΙΚΙΑ ΚΑΙ ΜΟΡΦΩΤΙΚΟ ΕΠΙΠΕΔΟ</t>
  </si>
  <si>
    <t>Ιαν. 2014</t>
  </si>
  <si>
    <t>ΚΑΤΑ ΚΟΙΝΟΤΗΤΑ</t>
  </si>
  <si>
    <t>ΕΣΘΟΝΙΑ</t>
  </si>
  <si>
    <t>Φεβ. 2014</t>
  </si>
  <si>
    <t>Συν. Φεβράρη 2014</t>
  </si>
  <si>
    <t>ΣΟΥΗΔΙΑ</t>
  </si>
  <si>
    <t>ΤΣΕΧΙΑ</t>
  </si>
  <si>
    <t>Μάρτιος</t>
  </si>
  <si>
    <t>Μαρτ. 2014</t>
  </si>
  <si>
    <t>ΙΡΛΑΝΔΙΑ</t>
  </si>
  <si>
    <t>ΜΑΛΤΑ</t>
  </si>
  <si>
    <t>Μάρτ. 2014</t>
  </si>
  <si>
    <t>Συν. Μάρτη 2014</t>
  </si>
  <si>
    <t>Απρίλιος</t>
  </si>
  <si>
    <t>ΝΕΟΕΙΣΕΡΧΟΜΕΝΩΝ ΚΑΤΑ ΜΟΡΦΩΤΙΚΟ ΕΠΙΠΕΔΟ ΚΑΙ ΕΠΑΡΧΙΑ - Απρίλιος 2014</t>
  </si>
  <si>
    <t>Απρίλ.2014</t>
  </si>
  <si>
    <t>Σ Απρίλιος ΄14</t>
  </si>
  <si>
    <t xml:space="preserve">ΚΑΤΑ ΧΩΡΑ ΠΡΟΕΛΕΥΣΗΣ -Απρίλιος 2014 </t>
  </si>
  <si>
    <t>Απρ. 2014</t>
  </si>
  <si>
    <t>ΚΑΤΑ ΕΠΙΘΥΜΗΤΟ ΕΠΑΓΓΕΛΜΑ- Απρίλιος 2014</t>
  </si>
  <si>
    <t>Απρίλιος 2014</t>
  </si>
  <si>
    <t>ΣΤΟ ΣΥΝΟΛΟ ΤΩΝ ΝΕΟΕΙΣΕΡΧΟΜΕΝΩΝ ΑΝΕΡΓΩΝ ΚΑΤΑ ΕΠΙΘΥΜΗΤΟ ΕΠΑΓΓΕΛΜΑ - Απρίλιος 2014</t>
  </si>
  <si>
    <t>ΚΑΤΑ ΚΟΙΝΟΤΗΤΑ- Απρίλιος 2014</t>
  </si>
  <si>
    <t xml:space="preserve"> ΚΑΤΑ ΜΟΡΦΩΤΙΚΟ ΕΠΙΠΕΔΟ - Απρίλιος 2014</t>
  </si>
  <si>
    <t xml:space="preserve"> ΚΑΤΑ ΜΟΡΦΩΤΙΚΟ ΕΠΙΠΕΔΟ ΚΑΙ ΗΛΙΚΙΑ - Απρίλιος 2014</t>
  </si>
  <si>
    <t>Συν. Απρίλης 2014</t>
  </si>
  <si>
    <t>Σ Μάρτη΄14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</si>
</sst>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sz val="11"/>
      <name val="Calibri"/>
      <family val="2"/>
    </font>
    <font>
      <b/>
      <sz val="11"/>
      <name val="Calibri"/>
      <family val="2"/>
      <charset val="161"/>
    </font>
    <font>
      <b/>
      <sz val="11"/>
      <name val="Calibri"/>
      <family val="2"/>
    </font>
    <font>
      <sz val="11"/>
      <name val="Calibri"/>
      <family val="2"/>
      <charset val="161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b/>
      <sz val="9"/>
      <name val="Arial"/>
      <family val="2"/>
      <charset val="161"/>
    </font>
    <font>
      <b/>
      <sz val="8"/>
      <name val="Arial"/>
      <family val="2"/>
    </font>
    <font>
      <b/>
      <sz val="8"/>
      <name val="Calibri"/>
      <family val="2"/>
      <charset val="161"/>
    </font>
    <font>
      <b/>
      <sz val="8"/>
      <name val="Arial"/>
      <family val="2"/>
      <charset val="161"/>
    </font>
    <font>
      <sz val="9"/>
      <color indexed="8"/>
      <name val="Calibri"/>
      <family val="2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11"/>
      <color indexed="8"/>
      <name val="Arial"/>
      <family val="2"/>
      <charset val="161"/>
    </font>
    <font>
      <sz val="14"/>
      <name val="Calibri"/>
      <family val="2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4"/>
      <color indexed="10"/>
      <name val="Calibri"/>
      <family val="2"/>
      <charset val="161"/>
    </font>
    <font>
      <b/>
      <sz val="9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</font>
    <font>
      <b/>
      <sz val="10"/>
      <name val="Times New Roman"/>
      <family val="1"/>
      <charset val="161"/>
    </font>
    <font>
      <sz val="10"/>
      <name val="Times New Roman"/>
      <family val="1"/>
      <charset val="161"/>
    </font>
    <font>
      <b/>
      <sz val="10"/>
      <name val="Calibri"/>
      <family val="2"/>
    </font>
    <font>
      <b/>
      <sz val="11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8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/>
    <xf numFmtId="0" fontId="5" fillId="0" borderId="8" xfId="0" applyFont="1" applyFill="1" applyBorder="1"/>
    <xf numFmtId="0" fontId="5" fillId="0" borderId="9" xfId="0" applyFont="1" applyFill="1" applyBorder="1" applyAlignment="1">
      <alignment horizontal="left"/>
    </xf>
    <xf numFmtId="0" fontId="3" fillId="0" borderId="7" xfId="0" applyFont="1" applyFill="1" applyBorder="1"/>
    <xf numFmtId="0" fontId="5" fillId="0" borderId="7" xfId="0" applyFont="1" applyFill="1" applyBorder="1"/>
    <xf numFmtId="9" fontId="3" fillId="0" borderId="4" xfId="0" applyNumberFormat="1" applyFont="1" applyFill="1" applyBorder="1"/>
    <xf numFmtId="0" fontId="2" fillId="0" borderId="10" xfId="0" applyFont="1" applyFill="1" applyBorder="1"/>
    <xf numFmtId="0" fontId="5" fillId="0" borderId="5" xfId="0" applyFont="1" applyFill="1" applyBorder="1"/>
    <xf numFmtId="0" fontId="2" fillId="0" borderId="11" xfId="0" applyFont="1" applyFill="1" applyBorder="1"/>
    <xf numFmtId="9" fontId="3" fillId="0" borderId="6" xfId="0" applyNumberFormat="1" applyFont="1" applyFill="1" applyBorder="1"/>
    <xf numFmtId="9" fontId="6" fillId="0" borderId="12" xfId="0" applyNumberFormat="1" applyFont="1" applyFill="1" applyBorder="1"/>
    <xf numFmtId="9" fontId="3" fillId="0" borderId="3" xfId="0" applyNumberFormat="1" applyFont="1" applyFill="1" applyBorder="1"/>
    <xf numFmtId="9" fontId="3" fillId="0" borderId="5" xfId="0" applyNumberFormat="1" applyFont="1" applyFill="1" applyBorder="1"/>
    <xf numFmtId="9" fontId="3" fillId="0" borderId="7" xfId="0" applyNumberFormat="1" applyFont="1" applyFill="1" applyBorder="1"/>
    <xf numFmtId="0" fontId="2" fillId="0" borderId="0" xfId="0" applyFont="1"/>
    <xf numFmtId="0" fontId="2" fillId="2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0" xfId="0" applyFont="1"/>
    <xf numFmtId="0" fontId="6" fillId="0" borderId="0" xfId="0" applyFont="1"/>
    <xf numFmtId="0" fontId="8" fillId="0" borderId="7" xfId="0" applyFont="1" applyBorder="1"/>
    <xf numFmtId="0" fontId="6" fillId="0" borderId="17" xfId="0" applyFont="1" applyBorder="1"/>
    <xf numFmtId="9" fontId="6" fillId="0" borderId="18" xfId="1" applyFont="1" applyFill="1" applyBorder="1"/>
    <xf numFmtId="9" fontId="7" fillId="3" borderId="15" xfId="1" applyFont="1" applyFill="1" applyBorder="1"/>
    <xf numFmtId="9" fontId="6" fillId="0" borderId="18" xfId="0" applyNumberFormat="1" applyFont="1" applyFill="1" applyBorder="1"/>
    <xf numFmtId="9" fontId="7" fillId="3" borderId="15" xfId="0" applyNumberFormat="1" applyFont="1" applyFill="1" applyBorder="1"/>
    <xf numFmtId="0" fontId="7" fillId="0" borderId="0" xfId="0" applyFont="1"/>
    <xf numFmtId="0" fontId="6" fillId="0" borderId="19" xfId="0" applyFont="1" applyFill="1" applyBorder="1"/>
    <xf numFmtId="0" fontId="6" fillId="0" borderId="20" xfId="0" applyFont="1" applyFill="1" applyBorder="1"/>
    <xf numFmtId="1" fontId="6" fillId="0" borderId="18" xfId="1" applyNumberFormat="1" applyFont="1" applyFill="1" applyBorder="1"/>
    <xf numFmtId="1" fontId="6" fillId="0" borderId="18" xfId="0" applyNumberFormat="1" applyFont="1" applyFill="1" applyBorder="1"/>
    <xf numFmtId="0" fontId="6" fillId="0" borderId="8" xfId="0" applyFont="1" applyFill="1" applyBorder="1"/>
    <xf numFmtId="0" fontId="6" fillId="0" borderId="0" xfId="0" applyFont="1" applyBorder="1"/>
    <xf numFmtId="0" fontId="6" fillId="0" borderId="21" xfId="0" applyFont="1" applyBorder="1"/>
    <xf numFmtId="0" fontId="6" fillId="0" borderId="1" xfId="0" applyFont="1" applyFill="1" applyBorder="1"/>
    <xf numFmtId="0" fontId="6" fillId="0" borderId="11" xfId="0" applyFont="1" applyFill="1" applyBorder="1"/>
    <xf numFmtId="9" fontId="6" fillId="0" borderId="23" xfId="1" applyFont="1" applyFill="1" applyBorder="1"/>
    <xf numFmtId="9" fontId="6" fillId="0" borderId="24" xfId="1" applyFont="1" applyFill="1" applyBorder="1"/>
    <xf numFmtId="9" fontId="6" fillId="0" borderId="16" xfId="0" applyNumberFormat="1" applyFont="1" applyFill="1" applyBorder="1"/>
    <xf numFmtId="9" fontId="6" fillId="0" borderId="9" xfId="0" applyNumberFormat="1" applyFont="1" applyFill="1" applyBorder="1"/>
    <xf numFmtId="9" fontId="9" fillId="0" borderId="18" xfId="1" applyFont="1" applyFill="1" applyBorder="1"/>
    <xf numFmtId="1" fontId="9" fillId="0" borderId="18" xfId="1" applyNumberFormat="1" applyFont="1" applyFill="1" applyBorder="1"/>
    <xf numFmtId="9" fontId="9" fillId="0" borderId="18" xfId="0" applyNumberFormat="1" applyFont="1" applyFill="1" applyBorder="1"/>
    <xf numFmtId="1" fontId="9" fillId="0" borderId="18" xfId="0" applyNumberFormat="1" applyFont="1" applyFill="1" applyBorder="1"/>
    <xf numFmtId="0" fontId="2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8" fillId="0" borderId="7" xfId="0" applyFont="1" applyFill="1" applyBorder="1"/>
    <xf numFmtId="0" fontId="6" fillId="0" borderId="17" xfId="0" applyFont="1" applyFill="1" applyBorder="1"/>
    <xf numFmtId="0" fontId="6" fillId="0" borderId="9" xfId="0" applyFont="1" applyFill="1" applyBorder="1"/>
    <xf numFmtId="0" fontId="7" fillId="0" borderId="7" xfId="0" applyFont="1" applyFill="1" applyBorder="1"/>
    <xf numFmtId="0" fontId="7" fillId="0" borderId="24" xfId="0" applyFont="1" applyFill="1" applyBorder="1"/>
    <xf numFmtId="0" fontId="5" fillId="0" borderId="25" xfId="0" applyFont="1" applyFill="1" applyBorder="1"/>
    <xf numFmtId="0" fontId="5" fillId="0" borderId="25" xfId="0" applyFont="1" applyFill="1" applyBorder="1" applyAlignment="1">
      <alignment horizontal="left"/>
    </xf>
    <xf numFmtId="3" fontId="6" fillId="0" borderId="18" xfId="0" applyNumberFormat="1" applyFont="1" applyFill="1" applyBorder="1"/>
    <xf numFmtId="0" fontId="12" fillId="0" borderId="0" xfId="0" applyFont="1"/>
    <xf numFmtId="9" fontId="13" fillId="0" borderId="0" xfId="1" applyFont="1"/>
    <xf numFmtId="0" fontId="19" fillId="0" borderId="0" xfId="0" applyFont="1"/>
    <xf numFmtId="0" fontId="14" fillId="0" borderId="0" xfId="0" applyFont="1"/>
    <xf numFmtId="0" fontId="13" fillId="0" borderId="0" xfId="0" applyFont="1"/>
    <xf numFmtId="0" fontId="15" fillId="0" borderId="0" xfId="0" applyFont="1"/>
    <xf numFmtId="0" fontId="7" fillId="0" borderId="25" xfId="0" applyFont="1" applyFill="1" applyBorder="1" applyAlignment="1">
      <alignment wrapText="1"/>
    </xf>
    <xf numFmtId="0" fontId="10" fillId="0" borderId="0" xfId="0" applyFont="1"/>
    <xf numFmtId="0" fontId="20" fillId="0" borderId="0" xfId="0" applyFont="1"/>
    <xf numFmtId="9" fontId="21" fillId="0" borderId="18" xfId="0" applyNumberFormat="1" applyFont="1" applyFill="1" applyBorder="1"/>
    <xf numFmtId="0" fontId="22" fillId="0" borderId="0" xfId="0" applyFont="1"/>
    <xf numFmtId="0" fontId="21" fillId="0" borderId="0" xfId="0" applyFont="1"/>
    <xf numFmtId="0" fontId="20" fillId="0" borderId="1" xfId="0" applyFont="1" applyFill="1" applyBorder="1"/>
    <xf numFmtId="0" fontId="21" fillId="0" borderId="8" xfId="0" applyFont="1" applyFill="1" applyBorder="1"/>
    <xf numFmtId="0" fontId="20" fillId="0" borderId="2" xfId="0" applyFont="1" applyFill="1" applyBorder="1"/>
    <xf numFmtId="0" fontId="21" fillId="0" borderId="7" xfId="0" applyFont="1" applyFill="1" applyBorder="1"/>
    <xf numFmtId="9" fontId="22" fillId="0" borderId="0" xfId="1" applyFont="1"/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9" fontId="21" fillId="0" borderId="18" xfId="1" applyFont="1" applyFill="1" applyBorder="1"/>
    <xf numFmtId="1" fontId="21" fillId="0" borderId="18" xfId="1" applyNumberFormat="1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/>
    <xf numFmtId="9" fontId="21" fillId="0" borderId="0" xfId="1" applyFont="1" applyFill="1" applyBorder="1"/>
    <xf numFmtId="1" fontId="20" fillId="0" borderId="0" xfId="0" applyNumberFormat="1" applyFont="1" applyFill="1" applyBorder="1"/>
    <xf numFmtId="1" fontId="21" fillId="0" borderId="0" xfId="1" applyNumberFormat="1" applyFont="1" applyFill="1" applyBorder="1"/>
    <xf numFmtId="0" fontId="22" fillId="0" borderId="0" xfId="0" applyNumberFormat="1" applyFont="1" applyBorder="1"/>
    <xf numFmtId="0" fontId="20" fillId="0" borderId="0" xfId="0" applyFont="1" applyBorder="1"/>
    <xf numFmtId="1" fontId="20" fillId="0" borderId="0" xfId="1" applyNumberFormat="1" applyFont="1" applyFill="1" applyBorder="1"/>
    <xf numFmtId="9" fontId="20" fillId="0" borderId="0" xfId="0" applyNumberFormat="1" applyFont="1" applyFill="1" applyBorder="1"/>
    <xf numFmtId="0" fontId="23" fillId="0" borderId="0" xfId="0" applyFont="1"/>
    <xf numFmtId="0" fontId="0" fillId="0" borderId="18" xfId="0" applyNumberFormat="1" applyBorder="1"/>
    <xf numFmtId="9" fontId="9" fillId="0" borderId="31" xfId="1" applyFont="1" applyFill="1" applyBorder="1"/>
    <xf numFmtId="0" fontId="24" fillId="0" borderId="7" xfId="0" applyFont="1" applyBorder="1"/>
    <xf numFmtId="0" fontId="25" fillId="0" borderId="7" xfId="0" applyFont="1" applyBorder="1"/>
    <xf numFmtId="1" fontId="6" fillId="3" borderId="18" xfId="0" applyNumberFormat="1" applyFont="1" applyFill="1" applyBorder="1"/>
    <xf numFmtId="9" fontId="6" fillId="3" borderId="18" xfId="1" applyFont="1" applyFill="1" applyBorder="1"/>
    <xf numFmtId="9" fontId="8" fillId="3" borderId="18" xfId="1" applyFont="1" applyFill="1" applyBorder="1"/>
    <xf numFmtId="1" fontId="8" fillId="3" borderId="18" xfId="1" applyNumberFormat="1" applyFont="1" applyFill="1" applyBorder="1"/>
    <xf numFmtId="9" fontId="8" fillId="3" borderId="18" xfId="0" applyNumberFormat="1" applyFont="1" applyFill="1" applyBorder="1"/>
    <xf numFmtId="1" fontId="8" fillId="3" borderId="32" xfId="1" applyNumberFormat="1" applyFont="1" applyFill="1" applyBorder="1"/>
    <xf numFmtId="0" fontId="26" fillId="0" borderId="0" xfId="0" applyFont="1"/>
    <xf numFmtId="0" fontId="0" fillId="3" borderId="0" xfId="0" applyFill="1"/>
    <xf numFmtId="0" fontId="19" fillId="0" borderId="0" xfId="0" applyFont="1" applyFill="1"/>
    <xf numFmtId="0" fontId="0" fillId="0" borderId="0" xfId="0" applyFill="1"/>
    <xf numFmtId="9" fontId="13" fillId="0" borderId="0" xfId="1" applyFont="1" applyFill="1"/>
    <xf numFmtId="9" fontId="13" fillId="0" borderId="0" xfId="1" applyFont="1" applyFill="1" applyBorder="1"/>
    <xf numFmtId="0" fontId="12" fillId="0" borderId="0" xfId="0" applyFont="1" applyFill="1"/>
    <xf numFmtId="0" fontId="5" fillId="0" borderId="20" xfId="0" applyFont="1" applyFill="1" applyBorder="1" applyAlignment="1">
      <alignment horizontal="left"/>
    </xf>
    <xf numFmtId="0" fontId="5" fillId="0" borderId="20" xfId="0" applyFont="1" applyFill="1" applyBorder="1"/>
    <xf numFmtId="9" fontId="9" fillId="0" borderId="16" xfId="0" applyNumberFormat="1" applyFont="1" applyFill="1" applyBorder="1"/>
    <xf numFmtId="9" fontId="9" fillId="0" borderId="12" xfId="0" applyNumberFormat="1" applyFont="1" applyFill="1" applyBorder="1"/>
    <xf numFmtId="9" fontId="9" fillId="0" borderId="9" xfId="0" applyNumberFormat="1" applyFont="1" applyFill="1" applyBorder="1"/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2" fillId="0" borderId="5" xfId="0" applyFont="1" applyFill="1" applyBorder="1" applyAlignment="1"/>
    <xf numFmtId="0" fontId="2" fillId="0" borderId="33" xfId="0" applyFont="1" applyFill="1" applyBorder="1" applyAlignment="1"/>
    <xf numFmtId="0" fontId="7" fillId="0" borderId="25" xfId="0" applyFont="1" applyBorder="1" applyAlignment="1">
      <alignment wrapText="1"/>
    </xf>
    <xf numFmtId="0" fontId="2" fillId="0" borderId="35" xfId="0" applyFont="1" applyFill="1" applyBorder="1" applyAlignment="1">
      <alignment horizontal="center"/>
    </xf>
    <xf numFmtId="1" fontId="9" fillId="3" borderId="2" xfId="0" applyNumberFormat="1" applyFont="1" applyFill="1" applyBorder="1"/>
    <xf numFmtId="9" fontId="9" fillId="3" borderId="2" xfId="1" applyFont="1" applyFill="1" applyBorder="1"/>
    <xf numFmtId="0" fontId="20" fillId="0" borderId="3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9" fillId="3" borderId="2" xfId="0" applyFont="1" applyFill="1" applyBorder="1"/>
    <xf numFmtId="9" fontId="9" fillId="3" borderId="2" xfId="0" applyNumberFormat="1" applyFont="1" applyFill="1" applyBorder="1"/>
    <xf numFmtId="0" fontId="6" fillId="0" borderId="38" xfId="0" applyFont="1" applyFill="1" applyBorder="1"/>
    <xf numFmtId="0" fontId="7" fillId="3" borderId="2" xfId="0" applyFont="1" applyFill="1" applyBorder="1"/>
    <xf numFmtId="1" fontId="7" fillId="3" borderId="2" xfId="0" applyNumberFormat="1" applyFont="1" applyFill="1" applyBorder="1"/>
    <xf numFmtId="9" fontId="7" fillId="3" borderId="2" xfId="1" applyFont="1" applyFill="1" applyBorder="1"/>
    <xf numFmtId="0" fontId="7" fillId="0" borderId="40" xfId="0" applyFont="1" applyFill="1" applyBorder="1" applyAlignment="1">
      <alignment horizontal="center"/>
    </xf>
    <xf numFmtId="9" fontId="4" fillId="0" borderId="18" xfId="0" applyNumberFormat="1" applyFont="1" applyFill="1" applyBorder="1"/>
    <xf numFmtId="3" fontId="4" fillId="0" borderId="18" xfId="0" applyNumberFormat="1" applyFont="1" applyFill="1" applyBorder="1"/>
    <xf numFmtId="0" fontId="7" fillId="0" borderId="38" xfId="0" applyFont="1" applyFill="1" applyBorder="1" applyAlignment="1">
      <alignment wrapText="1"/>
    </xf>
    <xf numFmtId="0" fontId="7" fillId="0" borderId="43" xfId="0" applyFont="1" applyFill="1" applyBorder="1"/>
    <xf numFmtId="9" fontId="7" fillId="0" borderId="44" xfId="0" applyNumberFormat="1" applyFont="1" applyFill="1" applyBorder="1"/>
    <xf numFmtId="0" fontId="8" fillId="0" borderId="43" xfId="0" applyFont="1" applyFill="1" applyBorder="1"/>
    <xf numFmtId="9" fontId="7" fillId="0" borderId="42" xfId="0" applyNumberFormat="1" applyFont="1" applyFill="1" applyBorder="1"/>
    <xf numFmtId="0" fontId="0" fillId="0" borderId="0" xfId="0" applyBorder="1"/>
    <xf numFmtId="0" fontId="24" fillId="0" borderId="0" xfId="0" applyFont="1" applyBorder="1"/>
    <xf numFmtId="0" fontId="25" fillId="0" borderId="0" xfId="0" applyFont="1" applyBorder="1"/>
    <xf numFmtId="9" fontId="29" fillId="0" borderId="24" xfId="1" applyFont="1" applyBorder="1"/>
    <xf numFmtId="9" fontId="29" fillId="0" borderId="17" xfId="1" applyFont="1" applyBorder="1"/>
    <xf numFmtId="9" fontId="30" fillId="0" borderId="3" xfId="1" applyFont="1" applyFill="1" applyBorder="1" applyAlignment="1">
      <alignment horizontal="center"/>
    </xf>
    <xf numFmtId="9" fontId="30" fillId="0" borderId="22" xfId="1" applyFont="1" applyFill="1" applyBorder="1" applyAlignment="1">
      <alignment horizontal="center"/>
    </xf>
    <xf numFmtId="1" fontId="29" fillId="0" borderId="9" xfId="1" applyNumberFormat="1" applyFont="1" applyFill="1" applyBorder="1"/>
    <xf numFmtId="9" fontId="29" fillId="0" borderId="15" xfId="1" applyFont="1" applyFill="1" applyBorder="1"/>
    <xf numFmtId="9" fontId="9" fillId="3" borderId="10" xfId="0" applyNumberFormat="1" applyFont="1" applyFill="1" applyBorder="1"/>
    <xf numFmtId="9" fontId="7" fillId="3" borderId="10" xfId="1" applyFont="1" applyFill="1" applyBorder="1"/>
    <xf numFmtId="9" fontId="30" fillId="0" borderId="9" xfId="1" applyFont="1" applyFill="1" applyBorder="1" applyAlignment="1">
      <alignment horizontal="left" wrapText="1"/>
    </xf>
    <xf numFmtId="0" fontId="2" fillId="2" borderId="39" xfId="0" applyFont="1" applyFill="1" applyBorder="1" applyAlignment="1">
      <alignment horizontal="center"/>
    </xf>
    <xf numFmtId="0" fontId="7" fillId="3" borderId="18" xfId="0" applyFont="1" applyFill="1" applyBorder="1"/>
    <xf numFmtId="0" fontId="7" fillId="0" borderId="38" xfId="0" applyFont="1" applyBorder="1" applyAlignment="1">
      <alignment wrapText="1"/>
    </xf>
    <xf numFmtId="9" fontId="7" fillId="3" borderId="40" xfId="0" applyNumberFormat="1" applyFont="1" applyFill="1" applyBorder="1"/>
    <xf numFmtId="0" fontId="7" fillId="3" borderId="50" xfId="0" applyFont="1" applyFill="1" applyBorder="1"/>
    <xf numFmtId="0" fontId="7" fillId="3" borderId="51" xfId="0" applyFont="1" applyFill="1" applyBorder="1"/>
    <xf numFmtId="9" fontId="7" fillId="3" borderId="52" xfId="0" applyNumberFormat="1" applyFont="1" applyFill="1" applyBorder="1"/>
    <xf numFmtId="9" fontId="7" fillId="3" borderId="53" xfId="0" applyNumberFormat="1" applyFont="1" applyFill="1" applyBorder="1"/>
    <xf numFmtId="0" fontId="7" fillId="3" borderId="52" xfId="0" applyFont="1" applyFill="1" applyBorder="1"/>
    <xf numFmtId="9" fontId="7" fillId="3" borderId="13" xfId="0" applyNumberFormat="1" applyFont="1" applyFill="1" applyBorder="1"/>
    <xf numFmtId="0" fontId="5" fillId="0" borderId="37" xfId="0" applyFont="1" applyFill="1" applyBorder="1"/>
    <xf numFmtId="3" fontId="3" fillId="0" borderId="14" xfId="0" applyNumberFormat="1" applyFont="1" applyFill="1" applyBorder="1"/>
    <xf numFmtId="9" fontId="3" fillId="0" borderId="13" xfId="0" applyNumberFormat="1" applyFont="1" applyFill="1" applyBorder="1"/>
    <xf numFmtId="3" fontId="3" fillId="0" borderId="51" xfId="0" applyNumberFormat="1" applyFont="1" applyFill="1" applyBorder="1"/>
    <xf numFmtId="9" fontId="3" fillId="0" borderId="53" xfId="0" applyNumberFormat="1" applyFont="1" applyFill="1" applyBorder="1"/>
    <xf numFmtId="9" fontId="8" fillId="0" borderId="13" xfId="0" applyNumberFormat="1" applyFont="1" applyBorder="1"/>
    <xf numFmtId="0" fontId="5" fillId="0" borderId="50" xfId="0" applyFont="1" applyFill="1" applyBorder="1"/>
    <xf numFmtId="9" fontId="8" fillId="0" borderId="13" xfId="0" applyNumberFormat="1" applyFont="1" applyFill="1" applyBorder="1"/>
    <xf numFmtId="9" fontId="8" fillId="0" borderId="50" xfId="0" applyNumberFormat="1" applyFont="1" applyFill="1" applyBorder="1"/>
    <xf numFmtId="9" fontId="3" fillId="0" borderId="50" xfId="0" applyNumberFormat="1" applyFont="1" applyFill="1" applyBorder="1"/>
    <xf numFmtId="9" fontId="3" fillId="0" borderId="37" xfId="0" applyNumberFormat="1" applyFont="1" applyFill="1" applyBorder="1"/>
    <xf numFmtId="0" fontId="2" fillId="0" borderId="0" xfId="0" applyFont="1" applyFill="1" applyBorder="1" applyAlignment="1">
      <alignment horizontal="center"/>
    </xf>
    <xf numFmtId="9" fontId="7" fillId="3" borderId="18" xfId="1" applyFont="1" applyFill="1" applyBorder="1"/>
    <xf numFmtId="0" fontId="2" fillId="0" borderId="18" xfId="0" applyFont="1" applyFill="1" applyBorder="1" applyAlignment="1">
      <alignment horizontal="center"/>
    </xf>
    <xf numFmtId="0" fontId="6" fillId="0" borderId="25" xfId="0" applyFont="1" applyFill="1" applyBorder="1"/>
    <xf numFmtId="0" fontId="6" fillId="0" borderId="25" xfId="0" applyFont="1" applyBorder="1"/>
    <xf numFmtId="0" fontId="2" fillId="2" borderId="18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20" fillId="0" borderId="37" xfId="0" applyFont="1" applyFill="1" applyBorder="1"/>
    <xf numFmtId="0" fontId="7" fillId="0" borderId="3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9" fontId="7" fillId="0" borderId="15" xfId="1" applyFont="1" applyFill="1" applyBorder="1"/>
    <xf numFmtId="0" fontId="7" fillId="4" borderId="18" xfId="0" applyFont="1" applyFill="1" applyBorder="1"/>
    <xf numFmtId="9" fontId="7" fillId="4" borderId="18" xfId="1" applyFont="1" applyFill="1" applyBorder="1"/>
    <xf numFmtId="3" fontId="3" fillId="4" borderId="14" xfId="0" applyNumberFormat="1" applyFont="1" applyFill="1" applyBorder="1"/>
    <xf numFmtId="0" fontId="20" fillId="0" borderId="27" xfId="0" applyFont="1" applyFill="1" applyBorder="1" applyAlignment="1">
      <alignment horizontal="center"/>
    </xf>
    <xf numFmtId="0" fontId="20" fillId="0" borderId="11" xfId="0" applyFont="1" applyFill="1" applyBorder="1"/>
    <xf numFmtId="0" fontId="21" fillId="0" borderId="20" xfId="0" applyFont="1" applyFill="1" applyBorder="1"/>
    <xf numFmtId="0" fontId="21" fillId="0" borderId="5" xfId="0" applyFont="1" applyFill="1" applyBorder="1"/>
    <xf numFmtId="0" fontId="20" fillId="0" borderId="5" xfId="0" applyFont="1" applyFill="1" applyBorder="1"/>
    <xf numFmtId="0" fontId="20" fillId="0" borderId="16" xfId="0" applyFont="1" applyFill="1" applyBorder="1" applyAlignment="1">
      <alignment horizontal="left" wrapText="1"/>
    </xf>
    <xf numFmtId="9" fontId="21" fillId="0" borderId="15" xfId="1" applyFont="1" applyFill="1" applyBorder="1"/>
    <xf numFmtId="0" fontId="20" fillId="0" borderId="16" xfId="0" applyFont="1" applyFill="1" applyBorder="1" applyAlignment="1">
      <alignment wrapText="1"/>
    </xf>
    <xf numFmtId="3" fontId="20" fillId="0" borderId="52" xfId="0" applyNumberFormat="1" applyFont="1" applyFill="1" applyBorder="1"/>
    <xf numFmtId="1" fontId="20" fillId="0" borderId="52" xfId="0" applyNumberFormat="1" applyFont="1" applyFill="1" applyBorder="1"/>
    <xf numFmtId="0" fontId="28" fillId="0" borderId="52" xfId="0" applyNumberFormat="1" applyFont="1" applyBorder="1"/>
    <xf numFmtId="0" fontId="20" fillId="0" borderId="52" xfId="0" applyFont="1" applyBorder="1"/>
    <xf numFmtId="1" fontId="20" fillId="0" borderId="52" xfId="1" applyNumberFormat="1" applyFont="1" applyFill="1" applyBorder="1"/>
    <xf numFmtId="9" fontId="20" fillId="0" borderId="52" xfId="0" applyNumberFormat="1" applyFont="1" applyFill="1" applyBorder="1"/>
    <xf numFmtId="9" fontId="20" fillId="0" borderId="13" xfId="0" applyNumberFormat="1" applyFont="1" applyFill="1" applyBorder="1"/>
    <xf numFmtId="9" fontId="31" fillId="0" borderId="23" xfId="1" applyFont="1" applyBorder="1"/>
    <xf numFmtId="9" fontId="33" fillId="4" borderId="18" xfId="1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3" fillId="0" borderId="0" xfId="0" applyFont="1"/>
    <xf numFmtId="0" fontId="2" fillId="4" borderId="18" xfId="0" applyFont="1" applyFill="1" applyBorder="1" applyAlignment="1">
      <alignment horizontal="center"/>
    </xf>
    <xf numFmtId="9" fontId="17" fillId="6" borderId="18" xfId="1" applyFont="1" applyFill="1" applyBorder="1" applyAlignment="1">
      <alignment horizontal="center"/>
    </xf>
    <xf numFmtId="1" fontId="31" fillId="6" borderId="18" xfId="1" applyNumberFormat="1" applyFont="1" applyFill="1" applyBorder="1"/>
    <xf numFmtId="9" fontId="33" fillId="6" borderId="18" xfId="1" applyFont="1" applyFill="1" applyBorder="1"/>
    <xf numFmtId="9" fontId="29" fillId="7" borderId="20" xfId="1" applyFont="1" applyFill="1" applyBorder="1" applyAlignment="1">
      <alignment horizontal="left" wrapText="1"/>
    </xf>
    <xf numFmtId="1" fontId="29" fillId="7" borderId="20" xfId="1" applyNumberFormat="1" applyFont="1" applyFill="1" applyBorder="1"/>
    <xf numFmtId="9" fontId="29" fillId="7" borderId="15" xfId="1" applyFont="1" applyFill="1" applyBorder="1"/>
    <xf numFmtId="9" fontId="30" fillId="6" borderId="5" xfId="1" applyFont="1" applyFill="1" applyBorder="1"/>
    <xf numFmtId="1" fontId="30" fillId="6" borderId="3" xfId="1" applyNumberFormat="1" applyFont="1" applyFill="1" applyBorder="1"/>
    <xf numFmtId="0" fontId="5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wrapText="1"/>
    </xf>
    <xf numFmtId="0" fontId="0" fillId="6" borderId="18" xfId="0" applyNumberFormat="1" applyFill="1" applyBorder="1"/>
    <xf numFmtId="0" fontId="0" fillId="4" borderId="18" xfId="0" applyNumberFormat="1" applyFill="1" applyBorder="1"/>
    <xf numFmtId="0" fontId="0" fillId="0" borderId="33" xfId="0" applyBorder="1"/>
    <xf numFmtId="0" fontId="0" fillId="0" borderId="45" xfId="0" applyBorder="1"/>
    <xf numFmtId="0" fontId="0" fillId="4" borderId="0" xfId="0" applyNumberFormat="1" applyFill="1" applyBorder="1"/>
    <xf numFmtId="9" fontId="7" fillId="4" borderId="0" xfId="1" applyFont="1" applyFill="1" applyBorder="1"/>
    <xf numFmtId="0" fontId="2" fillId="4" borderId="15" xfId="0" applyFont="1" applyFill="1" applyBorder="1" applyAlignment="1">
      <alignment horizontal="center"/>
    </xf>
    <xf numFmtId="9" fontId="7" fillId="3" borderId="13" xfId="1" applyFont="1" applyFill="1" applyBorder="1"/>
    <xf numFmtId="9" fontId="9" fillId="3" borderId="7" xfId="0" applyNumberFormat="1" applyFont="1" applyFill="1" applyBorder="1"/>
    <xf numFmtId="9" fontId="31" fillId="0" borderId="16" xfId="1" applyFont="1" applyBorder="1"/>
    <xf numFmtId="9" fontId="27" fillId="6" borderId="15" xfId="1" applyFont="1" applyFill="1" applyBorder="1" applyAlignment="1">
      <alignment horizontal="center"/>
    </xf>
    <xf numFmtId="1" fontId="31" fillId="6" borderId="15" xfId="1" applyNumberFormat="1" applyFont="1" applyFill="1" applyBorder="1"/>
    <xf numFmtId="1" fontId="31" fillId="4" borderId="18" xfId="1" applyNumberFormat="1" applyFont="1" applyFill="1" applyBorder="1"/>
    <xf numFmtId="1" fontId="34" fillId="4" borderId="18" xfId="1" applyNumberFormat="1" applyFont="1" applyFill="1" applyBorder="1"/>
    <xf numFmtId="0" fontId="12" fillId="4" borderId="18" xfId="0" applyFont="1" applyFill="1" applyBorder="1"/>
    <xf numFmtId="9" fontId="30" fillId="6" borderId="18" xfId="1" applyFont="1" applyFill="1" applyBorder="1" applyAlignment="1">
      <alignment horizontal="center"/>
    </xf>
    <xf numFmtId="9" fontId="30" fillId="6" borderId="13" xfId="1" applyFont="1" applyFill="1" applyBorder="1"/>
    <xf numFmtId="0" fontId="7" fillId="0" borderId="32" xfId="0" applyFont="1" applyFill="1" applyBorder="1" applyAlignment="1">
      <alignment horizontal="center"/>
    </xf>
    <xf numFmtId="1" fontId="9" fillId="3" borderId="41" xfId="0" applyNumberFormat="1" applyFont="1" applyFill="1" applyBorder="1"/>
    <xf numFmtId="0" fontId="6" fillId="0" borderId="5" xfId="0" applyFont="1" applyFill="1" applyBorder="1"/>
    <xf numFmtId="0" fontId="0" fillId="0" borderId="0" xfId="0" applyAlignment="1">
      <alignment horizontal="left"/>
    </xf>
    <xf numFmtId="0" fontId="2" fillId="4" borderId="3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0" fillId="0" borderId="0" xfId="0" applyNumberFormat="1" applyBorder="1"/>
    <xf numFmtId="0" fontId="35" fillId="6" borderId="18" xfId="0" applyNumberFormat="1" applyFont="1" applyFill="1" applyBorder="1"/>
    <xf numFmtId="0" fontId="35" fillId="6" borderId="44" xfId="0" applyNumberFormat="1" applyFont="1" applyFill="1" applyBorder="1"/>
    <xf numFmtId="9" fontId="6" fillId="0" borderId="0" xfId="0" applyNumberFormat="1" applyFont="1" applyFill="1"/>
    <xf numFmtId="0" fontId="8" fillId="3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wrapText="1"/>
    </xf>
    <xf numFmtId="9" fontId="8" fillId="3" borderId="15" xfId="1" applyFont="1" applyFill="1" applyBorder="1"/>
    <xf numFmtId="9" fontId="8" fillId="3" borderId="15" xfId="0" applyNumberFormat="1" applyFont="1" applyFill="1" applyBorder="1"/>
    <xf numFmtId="9" fontId="8" fillId="3" borderId="40" xfId="0" applyNumberFormat="1" applyFont="1" applyFill="1" applyBorder="1"/>
    <xf numFmtId="1" fontId="7" fillId="3" borderId="41" xfId="0" applyNumberFormat="1" applyFont="1" applyFill="1" applyBorder="1"/>
    <xf numFmtId="9" fontId="7" fillId="3" borderId="7" xfId="0" applyNumberFormat="1" applyFont="1" applyFill="1" applyBorder="1"/>
    <xf numFmtId="1" fontId="7" fillId="3" borderId="7" xfId="1" applyNumberFormat="1" applyFont="1" applyFill="1" applyBorder="1"/>
    <xf numFmtId="0" fontId="8" fillId="0" borderId="40" xfId="0" applyFont="1" applyFill="1" applyBorder="1" applyAlignment="1">
      <alignment horizontal="center"/>
    </xf>
    <xf numFmtId="9" fontId="6" fillId="0" borderId="15" xfId="1" applyFont="1" applyFill="1" applyBorder="1"/>
    <xf numFmtId="9" fontId="9" fillId="3" borderId="10" xfId="1" applyFont="1" applyFill="1" applyBorder="1"/>
    <xf numFmtId="1" fontId="9" fillId="3" borderId="44" xfId="0" applyNumberFormat="1" applyFont="1" applyFill="1" applyBorder="1"/>
    <xf numFmtId="9" fontId="9" fillId="3" borderId="64" xfId="1" applyFont="1" applyFill="1" applyBorder="1"/>
    <xf numFmtId="0" fontId="6" fillId="0" borderId="23" xfId="0" applyFont="1" applyFill="1" applyBorder="1"/>
    <xf numFmtId="0" fontId="6" fillId="0" borderId="16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9" fontId="6" fillId="0" borderId="15" xfId="0" applyNumberFormat="1" applyFont="1" applyFill="1" applyBorder="1"/>
    <xf numFmtId="9" fontId="6" fillId="0" borderId="40" xfId="0" applyNumberFormat="1" applyFont="1" applyFill="1" applyBorder="1"/>
    <xf numFmtId="9" fontId="20" fillId="0" borderId="52" xfId="1" applyFont="1" applyFill="1" applyBorder="1"/>
    <xf numFmtId="3" fontId="3" fillId="0" borderId="52" xfId="0" applyNumberFormat="1" applyFont="1" applyFill="1" applyBorder="1"/>
    <xf numFmtId="9" fontId="3" fillId="0" borderId="52" xfId="0" applyNumberFormat="1" applyFont="1" applyFill="1" applyBorder="1"/>
    <xf numFmtId="9" fontId="7" fillId="0" borderId="18" xfId="1" applyFont="1" applyFill="1" applyBorder="1"/>
    <xf numFmtId="9" fontId="9" fillId="0" borderId="15" xfId="1" applyFont="1" applyFill="1" applyBorder="1"/>
    <xf numFmtId="9" fontId="9" fillId="0" borderId="15" xfId="0" applyNumberFormat="1" applyFont="1" applyFill="1" applyBorder="1"/>
    <xf numFmtId="0" fontId="0" fillId="4" borderId="18" xfId="0" applyFill="1" applyBorder="1"/>
    <xf numFmtId="0" fontId="7" fillId="0" borderId="25" xfId="0" applyFont="1" applyFill="1" applyBorder="1"/>
    <xf numFmtId="0" fontId="7" fillId="0" borderId="38" xfId="0" applyFont="1" applyFill="1" applyBorder="1"/>
    <xf numFmtId="9" fontId="9" fillId="0" borderId="40" xfId="0" applyNumberFormat="1" applyFont="1" applyFill="1" applyBorder="1"/>
    <xf numFmtId="0" fontId="7" fillId="0" borderId="5" xfId="0" applyFont="1" applyFill="1" applyBorder="1"/>
    <xf numFmtId="9" fontId="7" fillId="0" borderId="22" xfId="0" applyNumberFormat="1" applyFont="1" applyFill="1" applyBorder="1"/>
    <xf numFmtId="0" fontId="0" fillId="0" borderId="18" xfId="0" applyBorder="1"/>
    <xf numFmtId="9" fontId="27" fillId="5" borderId="14" xfId="1" applyFont="1" applyFill="1" applyBorder="1"/>
    <xf numFmtId="1" fontId="18" fillId="6" borderId="52" xfId="1" applyNumberFormat="1" applyFont="1" applyFill="1" applyBorder="1"/>
    <xf numFmtId="9" fontId="32" fillId="6" borderId="52" xfId="1" applyFont="1" applyFill="1" applyBorder="1"/>
    <xf numFmtId="9" fontId="33" fillId="6" borderId="52" xfId="1" applyFont="1" applyFill="1" applyBorder="1"/>
    <xf numFmtId="1" fontId="18" fillId="6" borderId="13" xfId="1" applyNumberFormat="1" applyFont="1" applyFill="1" applyBorder="1"/>
    <xf numFmtId="0" fontId="35" fillId="8" borderId="18" xfId="0" applyFont="1" applyFill="1" applyBorder="1"/>
    <xf numFmtId="0" fontId="7" fillId="0" borderId="44" xfId="0" applyFont="1" applyFill="1" applyBorder="1"/>
    <xf numFmtId="9" fontId="16" fillId="6" borderId="46" xfId="1" applyFont="1" applyFill="1" applyBorder="1" applyAlignment="1">
      <alignment horizontal="center"/>
    </xf>
    <xf numFmtId="9" fontId="7" fillId="3" borderId="2" xfId="0" applyNumberFormat="1" applyFont="1" applyFill="1" applyBorder="1"/>
    <xf numFmtId="0" fontId="20" fillId="0" borderId="18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7" fillId="3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9" fontId="16" fillId="6" borderId="46" xfId="1" applyFont="1" applyFill="1" applyBorder="1" applyAlignment="1">
      <alignment horizontal="center"/>
    </xf>
    <xf numFmtId="9" fontId="16" fillId="6" borderId="26" xfId="1" applyFont="1" applyFill="1" applyBorder="1" applyAlignment="1">
      <alignment horizontal="center"/>
    </xf>
    <xf numFmtId="9" fontId="2" fillId="0" borderId="46" xfId="1" applyFont="1" applyFill="1" applyBorder="1" applyAlignment="1">
      <alignment horizontal="center"/>
    </xf>
    <xf numFmtId="9" fontId="2" fillId="0" borderId="46" xfId="1" applyFont="1" applyFill="1" applyBorder="1" applyAlignment="1">
      <alignment horizontal="center" wrapText="1"/>
    </xf>
    <xf numFmtId="9" fontId="30" fillId="3" borderId="11" xfId="1" applyFont="1" applyFill="1" applyBorder="1" applyAlignment="1">
      <alignment horizontal="center"/>
    </xf>
    <xf numFmtId="9" fontId="30" fillId="3" borderId="63" xfId="1" applyFont="1" applyFill="1" applyBorder="1" applyAlignment="1">
      <alignment horizontal="center"/>
    </xf>
    <xf numFmtId="9" fontId="30" fillId="3" borderId="5" xfId="1" applyFont="1" applyFill="1" applyBorder="1" applyAlignment="1">
      <alignment horizontal="center"/>
    </xf>
    <xf numFmtId="9" fontId="30" fillId="3" borderId="45" xfId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0" fontId="30" fillId="3" borderId="49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9" fontId="6" fillId="4" borderId="18" xfId="1" applyFont="1" applyFill="1" applyBorder="1"/>
    <xf numFmtId="9" fontId="6" fillId="4" borderId="18" xfId="0" applyNumberFormat="1" applyFont="1" applyFill="1" applyBorder="1"/>
    <xf numFmtId="9" fontId="4" fillId="4" borderId="18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14"/>
  <sheetViews>
    <sheetView topLeftCell="A52" workbookViewId="0">
      <selection activeCell="O11" sqref="O11"/>
    </sheetView>
  </sheetViews>
  <sheetFormatPr defaultRowHeight="15"/>
  <cols>
    <col min="1" max="1" width="19.5703125" customWidth="1"/>
    <col min="2" max="2" width="5.28515625" bestFit="1" customWidth="1"/>
    <col min="3" max="3" width="7.7109375" customWidth="1"/>
    <col min="4" max="4" width="6.140625" customWidth="1"/>
    <col min="5" max="5" width="7.85546875" customWidth="1"/>
    <col min="6" max="6" width="6.140625" customWidth="1"/>
    <col min="7" max="7" width="8" customWidth="1"/>
    <col min="8" max="8" width="6.140625" customWidth="1"/>
    <col min="9" max="9" width="8.28515625" customWidth="1"/>
    <col min="10" max="10" width="6.140625" customWidth="1"/>
    <col min="11" max="11" width="6.85546875" customWidth="1"/>
    <col min="12" max="12" width="6.140625" customWidth="1"/>
    <col min="13" max="13" width="8" customWidth="1"/>
    <col min="14" max="14" width="6.140625" customWidth="1"/>
    <col min="15" max="15" width="8" customWidth="1"/>
    <col min="16" max="16" width="6" customWidth="1"/>
    <col min="17" max="17" width="8" customWidth="1"/>
    <col min="18" max="18" width="4.7109375" bestFit="1" customWidth="1"/>
    <col min="19" max="19" width="7.5703125" customWidth="1"/>
    <col min="20" max="63" width="9.140625" style="144"/>
  </cols>
  <sheetData>
    <row r="1" spans="1:19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9"/>
      <c r="P1" s="29"/>
      <c r="Q1" s="29"/>
      <c r="R1" s="29"/>
      <c r="S1" s="29"/>
    </row>
    <row r="2" spans="1:19">
      <c r="A2" s="24" t="s">
        <v>60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28"/>
      <c r="M2" s="28"/>
      <c r="N2" s="29"/>
      <c r="O2" s="29"/>
      <c r="P2" s="29"/>
      <c r="Q2" s="29"/>
      <c r="R2" s="29"/>
      <c r="S2" s="29"/>
    </row>
    <row r="3" spans="1:19" ht="15.75" thickBot="1">
      <c r="A3" s="28" t="s">
        <v>120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9"/>
      <c r="P3" s="29"/>
      <c r="Q3" s="29"/>
      <c r="R3" s="29"/>
      <c r="S3" s="29"/>
    </row>
    <row r="4" spans="1:19" ht="15.75" thickBot="1">
      <c r="A4" s="30"/>
      <c r="B4" s="322" t="s">
        <v>0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3"/>
      <c r="N4" s="29"/>
      <c r="O4" s="29"/>
      <c r="P4" s="29"/>
      <c r="Q4" s="29"/>
      <c r="R4" s="29"/>
      <c r="S4" s="29"/>
    </row>
    <row r="5" spans="1:19">
      <c r="A5" s="31"/>
      <c r="B5" s="324" t="s">
        <v>39</v>
      </c>
      <c r="C5" s="325"/>
      <c r="D5" s="326" t="s">
        <v>37</v>
      </c>
      <c r="E5" s="324"/>
      <c r="F5" s="326" t="s">
        <v>36</v>
      </c>
      <c r="G5" s="324"/>
      <c r="H5" s="326" t="s">
        <v>38</v>
      </c>
      <c r="I5" s="324"/>
      <c r="J5" s="326" t="s">
        <v>40</v>
      </c>
      <c r="K5" s="327"/>
      <c r="L5" s="328" t="s">
        <v>16</v>
      </c>
      <c r="M5" s="329"/>
      <c r="N5" s="29"/>
      <c r="O5" s="29"/>
      <c r="P5" s="29"/>
      <c r="Q5" s="29"/>
      <c r="R5" s="29"/>
      <c r="S5" s="29"/>
    </row>
    <row r="6" spans="1:19" ht="15.75" thickBot="1">
      <c r="A6" s="181"/>
      <c r="B6" s="179" t="s">
        <v>51</v>
      </c>
      <c r="C6" s="179" t="s">
        <v>50</v>
      </c>
      <c r="D6" s="179" t="s">
        <v>51</v>
      </c>
      <c r="E6" s="179" t="s">
        <v>50</v>
      </c>
      <c r="F6" s="179" t="s">
        <v>51</v>
      </c>
      <c r="G6" s="179" t="s">
        <v>50</v>
      </c>
      <c r="H6" s="179" t="s">
        <v>51</v>
      </c>
      <c r="I6" s="179" t="s">
        <v>50</v>
      </c>
      <c r="J6" s="179" t="s">
        <v>51</v>
      </c>
      <c r="K6" s="124" t="s">
        <v>50</v>
      </c>
      <c r="L6" s="156" t="s">
        <v>51</v>
      </c>
      <c r="M6" s="25" t="s">
        <v>50</v>
      </c>
      <c r="N6" s="29"/>
      <c r="O6" s="29"/>
      <c r="P6" s="29"/>
      <c r="Q6" s="29"/>
      <c r="R6" s="29"/>
      <c r="S6" s="29"/>
    </row>
    <row r="7" spans="1:19">
      <c r="A7" s="123" t="s">
        <v>52</v>
      </c>
      <c r="B7" s="97">
        <v>2</v>
      </c>
      <c r="C7" s="32">
        <f>B7/$B$13</f>
        <v>1.3140604467805519E-3</v>
      </c>
      <c r="D7" s="97">
        <v>7</v>
      </c>
      <c r="E7" s="32">
        <f>D7/$D$13</f>
        <v>5.6224899598393578E-3</v>
      </c>
      <c r="F7" s="97"/>
      <c r="G7" s="32">
        <f>F7/$F$13</f>
        <v>0</v>
      </c>
      <c r="H7" s="97">
        <v>6</v>
      </c>
      <c r="I7" s="32">
        <f>H7/$H$13</f>
        <v>4.181184668989547E-3</v>
      </c>
      <c r="J7" s="97">
        <v>9</v>
      </c>
      <c r="K7" s="32">
        <f>J7/$J$13</f>
        <v>1.6635859519408502E-2</v>
      </c>
      <c r="L7" s="157">
        <f t="shared" ref="L7:L12" si="0">B7+D7+F7+H7+J7</f>
        <v>24</v>
      </c>
      <c r="M7" s="33">
        <f>L7/$L$13</f>
        <v>4.8642075395216866E-3</v>
      </c>
      <c r="N7" s="29"/>
      <c r="O7" s="29"/>
      <c r="P7" s="29"/>
      <c r="Q7" s="29"/>
      <c r="R7" s="29"/>
      <c r="S7" s="29"/>
    </row>
    <row r="8" spans="1:19" ht="28.5" customHeight="1">
      <c r="A8" s="123" t="s">
        <v>53</v>
      </c>
      <c r="B8" s="97">
        <v>117</v>
      </c>
      <c r="C8" s="34">
        <f t="shared" ref="C8:C13" si="1">B8/$B$13</f>
        <v>7.6872536136662284E-2</v>
      </c>
      <c r="D8" s="97">
        <v>338</v>
      </c>
      <c r="E8" s="34">
        <f t="shared" ref="E8:E13" si="2">D8/$D$13</f>
        <v>0.27148594377510038</v>
      </c>
      <c r="F8" s="97">
        <v>18</v>
      </c>
      <c r="G8" s="34">
        <f t="shared" ref="G8:G13" si="3">F8/$F$13</f>
        <v>9.4240837696335081E-2</v>
      </c>
      <c r="H8" s="97">
        <v>172</v>
      </c>
      <c r="I8" s="34">
        <f t="shared" ref="I8:I13" si="4">H8/$H$13</f>
        <v>0.11986062717770035</v>
      </c>
      <c r="J8" s="97">
        <v>151</v>
      </c>
      <c r="K8" s="34">
        <f t="shared" ref="K8:K13" si="5">J8/$J$13</f>
        <v>0.27911275415896486</v>
      </c>
      <c r="L8" s="157">
        <f t="shared" si="0"/>
        <v>796</v>
      </c>
      <c r="M8" s="35">
        <f t="shared" ref="M8:M13" si="6">L8/$L$13</f>
        <v>0.1613295500608026</v>
      </c>
      <c r="N8" s="29"/>
      <c r="O8" s="29"/>
      <c r="P8" s="29"/>
      <c r="Q8" s="29"/>
      <c r="R8" s="29"/>
      <c r="S8" s="29"/>
    </row>
    <row r="9" spans="1:19" ht="30">
      <c r="A9" s="123" t="s">
        <v>54</v>
      </c>
      <c r="B9" s="97">
        <v>444</v>
      </c>
      <c r="C9" s="34">
        <f t="shared" si="1"/>
        <v>0.29172141918528255</v>
      </c>
      <c r="D9" s="97">
        <v>352</v>
      </c>
      <c r="E9" s="34">
        <f t="shared" si="2"/>
        <v>0.28273092369477909</v>
      </c>
      <c r="F9" s="97">
        <v>69</v>
      </c>
      <c r="G9" s="34">
        <f t="shared" si="3"/>
        <v>0.36125654450261779</v>
      </c>
      <c r="H9" s="97">
        <v>523</v>
      </c>
      <c r="I9" s="34">
        <f t="shared" si="4"/>
        <v>0.36445993031358886</v>
      </c>
      <c r="J9" s="97">
        <v>155</v>
      </c>
      <c r="K9" s="34">
        <f t="shared" si="5"/>
        <v>0.28650646950092423</v>
      </c>
      <c r="L9" s="157">
        <f t="shared" si="0"/>
        <v>1543</v>
      </c>
      <c r="M9" s="35">
        <f t="shared" si="6"/>
        <v>0.31272800972841508</v>
      </c>
      <c r="N9" s="29"/>
      <c r="O9" s="29"/>
      <c r="P9" s="29"/>
      <c r="Q9" s="29"/>
      <c r="R9" s="29"/>
      <c r="S9" s="29"/>
    </row>
    <row r="10" spans="1:19" ht="45">
      <c r="A10" s="123" t="s">
        <v>55</v>
      </c>
      <c r="B10" s="97">
        <v>128</v>
      </c>
      <c r="C10" s="34">
        <f t="shared" si="1"/>
        <v>8.4099868593955324E-2</v>
      </c>
      <c r="D10" s="97">
        <v>128</v>
      </c>
      <c r="E10" s="34">
        <f t="shared" si="2"/>
        <v>0.10281124497991968</v>
      </c>
      <c r="F10" s="97">
        <v>18</v>
      </c>
      <c r="G10" s="34">
        <f t="shared" si="3"/>
        <v>9.4240837696335081E-2</v>
      </c>
      <c r="H10" s="97">
        <v>125</v>
      </c>
      <c r="I10" s="34">
        <f t="shared" si="4"/>
        <v>8.7108013937282236E-2</v>
      </c>
      <c r="J10" s="97">
        <v>49</v>
      </c>
      <c r="K10" s="34">
        <f t="shared" si="5"/>
        <v>9.0573012939001843E-2</v>
      </c>
      <c r="L10" s="157">
        <f t="shared" si="0"/>
        <v>448</v>
      </c>
      <c r="M10" s="35">
        <f t="shared" si="6"/>
        <v>9.0798540737738145E-2</v>
      </c>
      <c r="N10" s="29"/>
      <c r="O10" s="29"/>
      <c r="P10" s="29"/>
      <c r="Q10" s="29"/>
      <c r="R10" s="29"/>
      <c r="S10" s="29"/>
    </row>
    <row r="11" spans="1:19" ht="30">
      <c r="A11" s="123" t="s">
        <v>56</v>
      </c>
      <c r="B11" s="97">
        <v>129</v>
      </c>
      <c r="C11" s="34">
        <f t="shared" si="1"/>
        <v>8.4756898817345591E-2</v>
      </c>
      <c r="D11" s="97">
        <v>88</v>
      </c>
      <c r="E11" s="34">
        <f t="shared" si="2"/>
        <v>7.0682730923694773E-2</v>
      </c>
      <c r="F11" s="97">
        <v>12</v>
      </c>
      <c r="G11" s="34">
        <f t="shared" si="3"/>
        <v>6.2827225130890049E-2</v>
      </c>
      <c r="H11" s="97">
        <v>108</v>
      </c>
      <c r="I11" s="34">
        <f t="shared" si="4"/>
        <v>7.526132404181185E-2</v>
      </c>
      <c r="J11" s="97">
        <v>18</v>
      </c>
      <c r="K11" s="34">
        <f t="shared" si="5"/>
        <v>3.3271719038817003E-2</v>
      </c>
      <c r="L11" s="157">
        <f t="shared" si="0"/>
        <v>355</v>
      </c>
      <c r="M11" s="35">
        <f t="shared" si="6"/>
        <v>7.1949736522091606E-2</v>
      </c>
      <c r="N11" s="29"/>
      <c r="O11" s="29"/>
      <c r="P11" s="29"/>
      <c r="Q11" s="29"/>
      <c r="R11" s="29"/>
      <c r="S11" s="29"/>
    </row>
    <row r="12" spans="1:19" ht="30">
      <c r="A12" s="158" t="s">
        <v>57</v>
      </c>
      <c r="B12" s="97">
        <v>702</v>
      </c>
      <c r="C12" s="34">
        <f t="shared" si="1"/>
        <v>0.4612352168199737</v>
      </c>
      <c r="D12" s="97">
        <v>332</v>
      </c>
      <c r="E12" s="34">
        <f t="shared" si="2"/>
        <v>0.26666666666666666</v>
      </c>
      <c r="F12" s="97">
        <v>74</v>
      </c>
      <c r="G12" s="34">
        <f t="shared" si="3"/>
        <v>0.38743455497382201</v>
      </c>
      <c r="H12" s="97">
        <v>501</v>
      </c>
      <c r="I12" s="34">
        <f t="shared" si="4"/>
        <v>0.34912891986062716</v>
      </c>
      <c r="J12" s="97">
        <v>159</v>
      </c>
      <c r="K12" s="34">
        <f t="shared" si="5"/>
        <v>0.29390018484288355</v>
      </c>
      <c r="L12" s="157">
        <f t="shared" si="0"/>
        <v>1768</v>
      </c>
      <c r="M12" s="159">
        <f t="shared" si="6"/>
        <v>0.35832995541143087</v>
      </c>
      <c r="N12" s="29"/>
      <c r="O12" s="29"/>
      <c r="P12" s="29"/>
      <c r="Q12" s="29"/>
      <c r="R12" s="29"/>
      <c r="S12" s="29"/>
    </row>
    <row r="13" spans="1:19" ht="15.75" thickBot="1">
      <c r="A13" s="160" t="s">
        <v>16</v>
      </c>
      <c r="B13" s="161">
        <f>SUM(B7:B12)</f>
        <v>1522</v>
      </c>
      <c r="C13" s="162">
        <f t="shared" si="1"/>
        <v>1</v>
      </c>
      <c r="D13" s="161">
        <f>SUM(D7:D12)</f>
        <v>1245</v>
      </c>
      <c r="E13" s="162">
        <f t="shared" si="2"/>
        <v>1</v>
      </c>
      <c r="F13" s="161">
        <f>SUM(F7:F12)</f>
        <v>191</v>
      </c>
      <c r="G13" s="162">
        <f t="shared" si="3"/>
        <v>1</v>
      </c>
      <c r="H13" s="161">
        <f>SUM(H7:H12)</f>
        <v>1435</v>
      </c>
      <c r="I13" s="162">
        <f t="shared" si="4"/>
        <v>1</v>
      </c>
      <c r="J13" s="161">
        <f>SUM(J7:J12)</f>
        <v>541</v>
      </c>
      <c r="K13" s="163">
        <f t="shared" si="5"/>
        <v>1</v>
      </c>
      <c r="L13" s="164">
        <f>SUM(L7:L12)</f>
        <v>4934</v>
      </c>
      <c r="M13" s="165">
        <f t="shared" si="6"/>
        <v>1</v>
      </c>
      <c r="N13" s="29"/>
      <c r="O13" s="29"/>
      <c r="P13" s="29"/>
      <c r="Q13" s="29"/>
      <c r="R13" s="29"/>
      <c r="S13" s="29"/>
    </row>
    <row r="14" spans="1:19" ht="9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>
      <c r="A15" s="28" t="s">
        <v>64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29"/>
      <c r="P15" s="29"/>
      <c r="Q15" s="29"/>
      <c r="R15" s="29"/>
      <c r="S15" s="29"/>
    </row>
    <row r="16" spans="1:19">
      <c r="A16" s="24" t="s">
        <v>62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29"/>
      <c r="P16" s="29"/>
      <c r="Q16" s="29"/>
      <c r="R16" s="29"/>
      <c r="S16" s="29"/>
    </row>
    <row r="17" spans="1:19" ht="15.75" thickBot="1">
      <c r="A17" s="28" t="s">
        <v>120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29"/>
      <c r="P17" s="29"/>
      <c r="Q17" s="29"/>
      <c r="R17" s="29"/>
      <c r="S17" s="29"/>
    </row>
    <row r="18" spans="1:19" ht="15.75" thickBot="1">
      <c r="A18" s="30"/>
      <c r="B18" s="322" t="s">
        <v>61</v>
      </c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3"/>
      <c r="N18" s="29"/>
      <c r="O18" s="29"/>
      <c r="P18" s="29"/>
      <c r="Q18" s="29"/>
      <c r="R18" s="29"/>
      <c r="S18" s="29"/>
    </row>
    <row r="19" spans="1:19">
      <c r="A19" s="31"/>
      <c r="B19" s="324" t="s">
        <v>39</v>
      </c>
      <c r="C19" s="325"/>
      <c r="D19" s="326" t="s">
        <v>37</v>
      </c>
      <c r="E19" s="324"/>
      <c r="F19" s="326" t="s">
        <v>36</v>
      </c>
      <c r="G19" s="324"/>
      <c r="H19" s="326" t="s">
        <v>38</v>
      </c>
      <c r="I19" s="324"/>
      <c r="J19" s="326" t="s">
        <v>40</v>
      </c>
      <c r="K19" s="327"/>
      <c r="L19" s="328" t="s">
        <v>16</v>
      </c>
      <c r="M19" s="329"/>
      <c r="N19" s="29"/>
      <c r="O19" s="29"/>
      <c r="P19" s="29"/>
      <c r="Q19" s="29"/>
      <c r="R19" s="29"/>
      <c r="S19" s="29"/>
    </row>
    <row r="20" spans="1:19" ht="15.75" thickBot="1">
      <c r="A20" s="181"/>
      <c r="B20" s="179"/>
      <c r="C20" s="179" t="s">
        <v>50</v>
      </c>
      <c r="D20" s="179" t="s">
        <v>51</v>
      </c>
      <c r="E20" s="179" t="s">
        <v>50</v>
      </c>
      <c r="F20" s="179" t="s">
        <v>51</v>
      </c>
      <c r="G20" s="179" t="s">
        <v>50</v>
      </c>
      <c r="H20" s="179" t="s">
        <v>51</v>
      </c>
      <c r="I20" s="179" t="s">
        <v>50</v>
      </c>
      <c r="J20" s="179" t="s">
        <v>51</v>
      </c>
      <c r="K20" s="179" t="s">
        <v>50</v>
      </c>
      <c r="L20" s="182" t="s">
        <v>51</v>
      </c>
      <c r="M20" s="25" t="s">
        <v>50</v>
      </c>
      <c r="N20" s="29"/>
      <c r="O20" s="29"/>
      <c r="P20" s="29"/>
      <c r="Q20" s="29"/>
      <c r="R20" s="29"/>
      <c r="S20" s="29"/>
    </row>
    <row r="21" spans="1:19">
      <c r="A21" s="123" t="s">
        <v>52</v>
      </c>
      <c r="B21" s="97">
        <v>2</v>
      </c>
      <c r="C21" s="32">
        <f>B21/$B$27</f>
        <v>1.4275517487508922E-3</v>
      </c>
      <c r="D21" s="97">
        <v>6</v>
      </c>
      <c r="E21" s="32">
        <f>D21/$D$27</f>
        <v>5.7471264367816091E-3</v>
      </c>
      <c r="F21" s="97"/>
      <c r="G21" s="32">
        <f>F21/$F$27</f>
        <v>0</v>
      </c>
      <c r="H21" s="97">
        <v>3</v>
      </c>
      <c r="I21" s="32">
        <f>H21/$H$27</f>
        <v>2.3790642347343376E-3</v>
      </c>
      <c r="J21" s="97"/>
      <c r="K21" s="32">
        <f>J21/$J$27</f>
        <v>0</v>
      </c>
      <c r="L21" s="157">
        <f t="shared" ref="L21:L26" si="7">B21+D21+F21+H21+J21</f>
        <v>11</v>
      </c>
      <c r="M21" s="33">
        <f>L21/$L$27</f>
        <v>2.5724976613657625E-3</v>
      </c>
      <c r="N21" s="29"/>
      <c r="O21" s="29"/>
      <c r="P21" s="29"/>
      <c r="Q21" s="29"/>
      <c r="R21" s="29"/>
      <c r="S21" s="29"/>
    </row>
    <row r="22" spans="1:19" ht="30">
      <c r="A22" s="123" t="s">
        <v>53</v>
      </c>
      <c r="B22" s="97">
        <v>102</v>
      </c>
      <c r="C22" s="34">
        <f t="shared" ref="C22:C27" si="8">B22/$B$27</f>
        <v>7.2805139186295498E-2</v>
      </c>
      <c r="D22" s="97">
        <v>221</v>
      </c>
      <c r="E22" s="34">
        <f t="shared" ref="E22:E27" si="9">D22/$D$27</f>
        <v>0.21168582375478928</v>
      </c>
      <c r="F22" s="97">
        <v>11</v>
      </c>
      <c r="G22" s="34">
        <f t="shared" ref="G22:G27" si="10">F22/$F$27</f>
        <v>6.5868263473053898E-2</v>
      </c>
      <c r="H22" s="97">
        <v>107</v>
      </c>
      <c r="I22" s="34">
        <f t="shared" ref="I22:I27" si="11">H22/$H$27</f>
        <v>8.4853291038858053E-2</v>
      </c>
      <c r="J22" s="97">
        <v>51</v>
      </c>
      <c r="K22" s="34">
        <f t="shared" ref="K22:K27" si="12">J22/$J$27</f>
        <v>0.12655086848635236</v>
      </c>
      <c r="L22" s="157">
        <f t="shared" si="7"/>
        <v>492</v>
      </c>
      <c r="M22" s="35">
        <f t="shared" ref="M22:M27" si="13">L22/$L$27</f>
        <v>0.11506080449017773</v>
      </c>
      <c r="N22" s="29"/>
      <c r="O22" s="29"/>
      <c r="P22" s="29"/>
      <c r="Q22" s="29"/>
      <c r="R22" s="29"/>
      <c r="S22" s="29"/>
    </row>
    <row r="23" spans="1:19" ht="30">
      <c r="A23" s="123" t="s">
        <v>54</v>
      </c>
      <c r="B23" s="97">
        <v>392</v>
      </c>
      <c r="C23" s="34">
        <f t="shared" si="8"/>
        <v>0.2798001427551749</v>
      </c>
      <c r="D23" s="97">
        <v>304</v>
      </c>
      <c r="E23" s="34">
        <f t="shared" si="9"/>
        <v>0.29118773946360155</v>
      </c>
      <c r="F23" s="97">
        <v>55</v>
      </c>
      <c r="G23" s="34">
        <f t="shared" si="10"/>
        <v>0.32934131736526945</v>
      </c>
      <c r="H23" s="97">
        <v>448</v>
      </c>
      <c r="I23" s="34">
        <f t="shared" si="11"/>
        <v>0.35527359238699446</v>
      </c>
      <c r="J23" s="97">
        <v>137</v>
      </c>
      <c r="K23" s="34">
        <f t="shared" si="12"/>
        <v>0.33995037220843671</v>
      </c>
      <c r="L23" s="157">
        <f t="shared" si="7"/>
        <v>1336</v>
      </c>
      <c r="M23" s="35">
        <f t="shared" si="13"/>
        <v>0.3124415341440599</v>
      </c>
      <c r="N23" s="29"/>
      <c r="O23" s="29"/>
      <c r="P23" s="29"/>
      <c r="Q23" s="29"/>
      <c r="R23" s="29"/>
      <c r="S23" s="29"/>
    </row>
    <row r="24" spans="1:19" ht="45">
      <c r="A24" s="123" t="s">
        <v>55</v>
      </c>
      <c r="B24" s="97">
        <v>120</v>
      </c>
      <c r="C24" s="34">
        <f t="shared" si="8"/>
        <v>8.5653104925053528E-2</v>
      </c>
      <c r="D24" s="97">
        <v>125</v>
      </c>
      <c r="E24" s="34">
        <f t="shared" si="9"/>
        <v>0.11973180076628352</v>
      </c>
      <c r="F24" s="97">
        <v>18</v>
      </c>
      <c r="G24" s="34">
        <f t="shared" si="10"/>
        <v>0.10778443113772455</v>
      </c>
      <c r="H24" s="97">
        <v>120</v>
      </c>
      <c r="I24" s="34">
        <f t="shared" si="11"/>
        <v>9.5162569389373508E-2</v>
      </c>
      <c r="J24" s="97">
        <v>47</v>
      </c>
      <c r="K24" s="34">
        <f t="shared" si="12"/>
        <v>0.11662531017369727</v>
      </c>
      <c r="L24" s="157">
        <f t="shared" si="7"/>
        <v>430</v>
      </c>
      <c r="M24" s="35">
        <f t="shared" si="13"/>
        <v>0.10056127221702525</v>
      </c>
      <c r="N24" s="29"/>
      <c r="O24" s="29"/>
      <c r="P24" s="29"/>
      <c r="Q24" s="29"/>
      <c r="R24" s="29"/>
      <c r="S24" s="29"/>
    </row>
    <row r="25" spans="1:19" ht="30">
      <c r="A25" s="123" t="s">
        <v>56</v>
      </c>
      <c r="B25" s="97">
        <v>120</v>
      </c>
      <c r="C25" s="34">
        <f t="shared" si="8"/>
        <v>8.5653104925053528E-2</v>
      </c>
      <c r="D25" s="97">
        <v>78</v>
      </c>
      <c r="E25" s="34">
        <f t="shared" si="9"/>
        <v>7.4712643678160925E-2</v>
      </c>
      <c r="F25" s="97">
        <v>11</v>
      </c>
      <c r="G25" s="34">
        <f t="shared" si="10"/>
        <v>6.5868263473053898E-2</v>
      </c>
      <c r="H25" s="97">
        <v>103</v>
      </c>
      <c r="I25" s="34">
        <f t="shared" si="11"/>
        <v>8.16812053925456E-2</v>
      </c>
      <c r="J25" s="97">
        <v>16</v>
      </c>
      <c r="K25" s="34">
        <f t="shared" si="12"/>
        <v>3.9702233250620347E-2</v>
      </c>
      <c r="L25" s="157">
        <f t="shared" si="7"/>
        <v>328</v>
      </c>
      <c r="M25" s="35">
        <f t="shared" si="13"/>
        <v>7.6707202993451823E-2</v>
      </c>
      <c r="N25" s="29"/>
      <c r="O25" s="29"/>
      <c r="P25" s="29"/>
      <c r="Q25" s="29"/>
      <c r="R25" s="29"/>
      <c r="S25" s="29"/>
    </row>
    <row r="26" spans="1:19" ht="30">
      <c r="A26" s="158" t="s">
        <v>57</v>
      </c>
      <c r="B26" s="97">
        <v>665</v>
      </c>
      <c r="C26" s="34">
        <f t="shared" si="8"/>
        <v>0.47466095645967166</v>
      </c>
      <c r="D26" s="97">
        <v>310</v>
      </c>
      <c r="E26" s="34">
        <f t="shared" si="9"/>
        <v>0.29693486590038315</v>
      </c>
      <c r="F26" s="97">
        <v>72</v>
      </c>
      <c r="G26" s="34">
        <f t="shared" si="10"/>
        <v>0.43113772455089822</v>
      </c>
      <c r="H26" s="97">
        <v>480</v>
      </c>
      <c r="I26" s="34">
        <f t="shared" si="11"/>
        <v>0.38065027755749403</v>
      </c>
      <c r="J26" s="97">
        <v>152</v>
      </c>
      <c r="K26" s="34">
        <f t="shared" si="12"/>
        <v>0.37717121588089331</v>
      </c>
      <c r="L26" s="157">
        <f t="shared" si="7"/>
        <v>1679</v>
      </c>
      <c r="M26" s="159">
        <f t="shared" si="13"/>
        <v>0.39265668849391955</v>
      </c>
      <c r="N26" s="29"/>
      <c r="O26" s="29"/>
      <c r="P26" s="29"/>
      <c r="Q26" s="29"/>
      <c r="R26" s="29"/>
      <c r="S26" s="29"/>
    </row>
    <row r="27" spans="1:19" ht="15.75" thickBot="1">
      <c r="A27" s="160" t="s">
        <v>16</v>
      </c>
      <c r="B27" s="161">
        <f>SUM(B21:B26)</f>
        <v>1401</v>
      </c>
      <c r="C27" s="162">
        <f t="shared" si="8"/>
        <v>1</v>
      </c>
      <c r="D27" s="161">
        <f>SUM(D21:D26)</f>
        <v>1044</v>
      </c>
      <c r="E27" s="162">
        <f t="shared" si="9"/>
        <v>1</v>
      </c>
      <c r="F27" s="161">
        <f>SUM(F21:F26)</f>
        <v>167</v>
      </c>
      <c r="G27" s="162">
        <f t="shared" si="10"/>
        <v>1</v>
      </c>
      <c r="H27" s="161">
        <f>SUM(H21:H26)</f>
        <v>1261</v>
      </c>
      <c r="I27" s="162">
        <f t="shared" si="11"/>
        <v>1</v>
      </c>
      <c r="J27" s="161">
        <f>SUM(J21:J26)</f>
        <v>403</v>
      </c>
      <c r="K27" s="163">
        <f t="shared" si="12"/>
        <v>1</v>
      </c>
      <c r="L27" s="164">
        <f>SUM(L21:L26)</f>
        <v>4276</v>
      </c>
      <c r="M27" s="165">
        <f t="shared" si="13"/>
        <v>1</v>
      </c>
      <c r="N27" s="29"/>
      <c r="O27" s="29"/>
      <c r="P27" s="29"/>
      <c r="Q27" s="29"/>
      <c r="R27" s="29"/>
      <c r="S27" s="29"/>
    </row>
    <row r="28" spans="1:19" ht="11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>
      <c r="A29" s="24" t="s">
        <v>63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5.75" thickBot="1">
      <c r="A30" s="36" t="s">
        <v>105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>
      <c r="A31" s="265"/>
      <c r="B31" s="311" t="s">
        <v>41</v>
      </c>
      <c r="C31" s="311"/>
      <c r="D31" s="311"/>
      <c r="E31" s="311"/>
      <c r="F31" s="311"/>
      <c r="G31" s="311"/>
      <c r="H31" s="303" t="s">
        <v>42</v>
      </c>
      <c r="I31" s="303"/>
      <c r="J31" s="303"/>
      <c r="K31" s="303"/>
      <c r="L31" s="303"/>
      <c r="M31" s="303"/>
      <c r="N31" s="302" t="s">
        <v>43</v>
      </c>
      <c r="O31" s="303"/>
      <c r="P31" s="303"/>
      <c r="Q31" s="303"/>
      <c r="R31" s="303"/>
      <c r="S31" s="304"/>
    </row>
    <row r="32" spans="1:19">
      <c r="A32" s="266"/>
      <c r="B32" s="296" t="s">
        <v>113</v>
      </c>
      <c r="C32" s="296"/>
      <c r="D32" s="296" t="s">
        <v>119</v>
      </c>
      <c r="E32" s="296"/>
      <c r="F32" s="309" t="s">
        <v>58</v>
      </c>
      <c r="G32" s="310"/>
      <c r="H32" s="296" t="s">
        <v>113</v>
      </c>
      <c r="I32" s="296"/>
      <c r="J32" s="296" t="s">
        <v>119</v>
      </c>
      <c r="K32" s="296"/>
      <c r="L32" s="309" t="s">
        <v>58</v>
      </c>
      <c r="M32" s="310"/>
      <c r="N32" s="296" t="s">
        <v>113</v>
      </c>
      <c r="O32" s="296"/>
      <c r="P32" s="296" t="s">
        <v>119</v>
      </c>
      <c r="Q32" s="296"/>
      <c r="R32" s="309" t="s">
        <v>58</v>
      </c>
      <c r="S32" s="314"/>
    </row>
    <row r="33" spans="1:63">
      <c r="A33" s="266"/>
      <c r="B33" s="246" t="s">
        <v>51</v>
      </c>
      <c r="C33" s="246" t="s">
        <v>50</v>
      </c>
      <c r="D33" s="246" t="s">
        <v>51</v>
      </c>
      <c r="E33" s="246" t="s">
        <v>50</v>
      </c>
      <c r="F33" s="246" t="s">
        <v>51</v>
      </c>
      <c r="G33" s="246" t="s">
        <v>50</v>
      </c>
      <c r="H33" s="246" t="s">
        <v>51</v>
      </c>
      <c r="I33" s="246" t="s">
        <v>50</v>
      </c>
      <c r="J33" s="246" t="s">
        <v>51</v>
      </c>
      <c r="K33" s="246" t="s">
        <v>50</v>
      </c>
      <c r="L33" s="246" t="s">
        <v>51</v>
      </c>
      <c r="M33" s="246" t="s">
        <v>50</v>
      </c>
      <c r="N33" s="246" t="s">
        <v>51</v>
      </c>
      <c r="O33" s="246" t="s">
        <v>50</v>
      </c>
      <c r="P33" s="246" t="s">
        <v>51</v>
      </c>
      <c r="Q33" s="246" t="s">
        <v>50</v>
      </c>
      <c r="R33" s="246" t="s">
        <v>51</v>
      </c>
      <c r="S33" s="267" t="s">
        <v>50</v>
      </c>
    </row>
    <row r="34" spans="1:63" ht="17.25" customHeight="1">
      <c r="A34" s="268" t="s">
        <v>52</v>
      </c>
      <c r="B34" s="97">
        <v>0</v>
      </c>
      <c r="C34" s="32">
        <f t="shared" ref="C34:C39" si="14">B34/$B$40</f>
        <v>0</v>
      </c>
      <c r="D34" s="97">
        <v>0</v>
      </c>
      <c r="E34" s="50">
        <f t="shared" ref="E34:E39" si="15">D34/$D$40</f>
        <v>0</v>
      </c>
      <c r="F34" s="51">
        <f t="shared" ref="F34:F39" si="16">D34-B34</f>
        <v>0</v>
      </c>
      <c r="G34" s="52" t="s">
        <v>17</v>
      </c>
      <c r="H34" s="97">
        <v>1</v>
      </c>
      <c r="I34" s="32">
        <f t="shared" ref="I34:I40" si="17">H34/$H$40</f>
        <v>4.7192071731949034E-4</v>
      </c>
      <c r="J34" s="97">
        <v>1</v>
      </c>
      <c r="K34" s="50">
        <f t="shared" ref="K34:K40" si="18">J34/$J$40</f>
        <v>5.339028296849973E-4</v>
      </c>
      <c r="L34" s="53">
        <f t="shared" ref="L34:L40" si="19">J34-H34</f>
        <v>0</v>
      </c>
      <c r="M34" s="52" t="s">
        <v>17</v>
      </c>
      <c r="N34" s="97">
        <v>1</v>
      </c>
      <c r="O34" s="32">
        <f t="shared" ref="O34:O40" si="20">N34/$N$40</f>
        <v>9.7560975609756097E-4</v>
      </c>
      <c r="P34" s="97">
        <v>0</v>
      </c>
      <c r="Q34" s="50">
        <f t="shared" ref="Q34:Q40" si="21">P34/$P$40</f>
        <v>0</v>
      </c>
      <c r="R34" s="51">
        <f t="shared" ref="R34:R40" si="22">P34-N34</f>
        <v>-1</v>
      </c>
      <c r="S34" s="269" t="s">
        <v>17</v>
      </c>
    </row>
    <row r="35" spans="1:63" ht="33" customHeight="1">
      <c r="A35" s="268" t="s">
        <v>53</v>
      </c>
      <c r="B35" s="97">
        <v>20</v>
      </c>
      <c r="C35" s="32">
        <f t="shared" si="14"/>
        <v>6.4308681672025719E-2</v>
      </c>
      <c r="D35" s="97">
        <v>17</v>
      </c>
      <c r="E35" s="50">
        <f t="shared" si="15"/>
        <v>7.1428571428571425E-2</v>
      </c>
      <c r="F35" s="51">
        <f t="shared" si="16"/>
        <v>-3</v>
      </c>
      <c r="G35" s="52">
        <f>F35/B35</f>
        <v>-0.15</v>
      </c>
      <c r="H35" s="97">
        <v>39</v>
      </c>
      <c r="I35" s="32">
        <f t="shared" si="17"/>
        <v>1.8404907975460124E-2</v>
      </c>
      <c r="J35" s="97">
        <v>32</v>
      </c>
      <c r="K35" s="50">
        <f t="shared" si="18"/>
        <v>1.7084890549919914E-2</v>
      </c>
      <c r="L35" s="53">
        <f t="shared" si="19"/>
        <v>-7</v>
      </c>
      <c r="M35" s="52">
        <f t="shared" ref="M35:M40" si="23">L35/H35</f>
        <v>-0.17948717948717949</v>
      </c>
      <c r="N35" s="97">
        <v>10</v>
      </c>
      <c r="O35" s="32">
        <f t="shared" si="20"/>
        <v>9.7560975609756097E-3</v>
      </c>
      <c r="P35" s="97">
        <v>8</v>
      </c>
      <c r="Q35" s="50">
        <f t="shared" si="21"/>
        <v>8.4388185654008432E-3</v>
      </c>
      <c r="R35" s="53">
        <f t="shared" si="22"/>
        <v>-2</v>
      </c>
      <c r="S35" s="269">
        <f t="shared" ref="S35:S40" si="24">R35/N35</f>
        <v>-0.2</v>
      </c>
    </row>
    <row r="36" spans="1:63" ht="30.75" customHeight="1">
      <c r="A36" s="268" t="s">
        <v>54</v>
      </c>
      <c r="B36" s="97">
        <v>247</v>
      </c>
      <c r="C36" s="32">
        <f t="shared" si="14"/>
        <v>0.79421221864951763</v>
      </c>
      <c r="D36" s="97">
        <v>195</v>
      </c>
      <c r="E36" s="50">
        <f t="shared" si="15"/>
        <v>0.81932773109243695</v>
      </c>
      <c r="F36" s="51">
        <f t="shared" si="16"/>
        <v>-52</v>
      </c>
      <c r="G36" s="52">
        <f>F36/B36</f>
        <v>-0.21052631578947367</v>
      </c>
      <c r="H36" s="97">
        <v>679</v>
      </c>
      <c r="I36" s="32">
        <f t="shared" si="17"/>
        <v>0.32043416705993394</v>
      </c>
      <c r="J36" s="97">
        <v>565</v>
      </c>
      <c r="K36" s="50">
        <f t="shared" si="18"/>
        <v>0.30165509877202351</v>
      </c>
      <c r="L36" s="53">
        <f t="shared" si="19"/>
        <v>-114</v>
      </c>
      <c r="M36" s="52">
        <f t="shared" si="23"/>
        <v>-0.16789396170839468</v>
      </c>
      <c r="N36" s="97">
        <v>134</v>
      </c>
      <c r="O36" s="32">
        <f t="shared" si="20"/>
        <v>0.13073170731707318</v>
      </c>
      <c r="P36" s="97">
        <v>117</v>
      </c>
      <c r="Q36" s="50">
        <f t="shared" si="21"/>
        <v>0.12341772151898735</v>
      </c>
      <c r="R36" s="53">
        <f t="shared" si="22"/>
        <v>-17</v>
      </c>
      <c r="S36" s="269">
        <f t="shared" si="24"/>
        <v>-0.12686567164179105</v>
      </c>
    </row>
    <row r="37" spans="1:63" ht="27" customHeight="1">
      <c r="A37" s="268" t="s">
        <v>55</v>
      </c>
      <c r="B37" s="97">
        <v>41</v>
      </c>
      <c r="C37" s="32">
        <f t="shared" si="14"/>
        <v>0.13183279742765272</v>
      </c>
      <c r="D37" s="97">
        <v>25</v>
      </c>
      <c r="E37" s="50">
        <f t="shared" si="15"/>
        <v>0.10504201680672269</v>
      </c>
      <c r="F37" s="51">
        <f t="shared" si="16"/>
        <v>-16</v>
      </c>
      <c r="G37" s="52">
        <f>F37/B37</f>
        <v>-0.3902439024390244</v>
      </c>
      <c r="H37" s="97">
        <v>318</v>
      </c>
      <c r="I37" s="32">
        <f t="shared" si="17"/>
        <v>0.15007078810759791</v>
      </c>
      <c r="J37" s="97">
        <v>270</v>
      </c>
      <c r="K37" s="50">
        <f t="shared" si="18"/>
        <v>0.14415376401494928</v>
      </c>
      <c r="L37" s="53">
        <f t="shared" si="19"/>
        <v>-48</v>
      </c>
      <c r="M37" s="52">
        <f t="shared" si="23"/>
        <v>-0.15094339622641509</v>
      </c>
      <c r="N37" s="97">
        <v>26</v>
      </c>
      <c r="O37" s="32">
        <f t="shared" si="20"/>
        <v>2.5365853658536587E-2</v>
      </c>
      <c r="P37" s="97">
        <v>24</v>
      </c>
      <c r="Q37" s="50">
        <f t="shared" si="21"/>
        <v>2.5316455696202531E-2</v>
      </c>
      <c r="R37" s="53">
        <f t="shared" si="22"/>
        <v>-2</v>
      </c>
      <c r="S37" s="269">
        <f t="shared" si="24"/>
        <v>-7.6923076923076927E-2</v>
      </c>
    </row>
    <row r="38" spans="1:63" ht="30" customHeight="1">
      <c r="A38" s="268" t="s">
        <v>56</v>
      </c>
      <c r="B38" s="97">
        <v>2</v>
      </c>
      <c r="C38" s="32">
        <f t="shared" si="14"/>
        <v>6.4308681672025723E-3</v>
      </c>
      <c r="D38" s="97">
        <v>0</v>
      </c>
      <c r="E38" s="50">
        <f t="shared" si="15"/>
        <v>0</v>
      </c>
      <c r="F38" s="51">
        <f t="shared" si="16"/>
        <v>-2</v>
      </c>
      <c r="G38" s="52">
        <f>F38/B38</f>
        <v>-1</v>
      </c>
      <c r="H38" s="97">
        <v>239</v>
      </c>
      <c r="I38" s="32">
        <f t="shared" si="17"/>
        <v>0.11278905143935819</v>
      </c>
      <c r="J38" s="97">
        <v>206</v>
      </c>
      <c r="K38" s="50">
        <f t="shared" si="18"/>
        <v>0.10998398291510945</v>
      </c>
      <c r="L38" s="53">
        <f t="shared" si="19"/>
        <v>-33</v>
      </c>
      <c r="M38" s="52">
        <f t="shared" si="23"/>
        <v>-0.13807531380753138</v>
      </c>
      <c r="N38" s="97">
        <v>64</v>
      </c>
      <c r="O38" s="32">
        <f t="shared" si="20"/>
        <v>6.2439024390243902E-2</v>
      </c>
      <c r="P38" s="97">
        <v>63</v>
      </c>
      <c r="Q38" s="50">
        <f t="shared" si="21"/>
        <v>6.6455696202531639E-2</v>
      </c>
      <c r="R38" s="53">
        <f t="shared" si="22"/>
        <v>-1</v>
      </c>
      <c r="S38" s="269">
        <f t="shared" si="24"/>
        <v>-1.5625E-2</v>
      </c>
    </row>
    <row r="39" spans="1:63" ht="31.5" customHeight="1" thickBot="1">
      <c r="A39" s="268" t="s">
        <v>57</v>
      </c>
      <c r="B39" s="97">
        <v>1</v>
      </c>
      <c r="C39" s="32">
        <f t="shared" si="14"/>
        <v>3.2154340836012861E-3</v>
      </c>
      <c r="D39" s="97">
        <v>1</v>
      </c>
      <c r="E39" s="50">
        <f t="shared" si="15"/>
        <v>4.2016806722689074E-3</v>
      </c>
      <c r="F39" s="51">
        <f t="shared" si="16"/>
        <v>0</v>
      </c>
      <c r="G39" s="52" t="s">
        <v>17</v>
      </c>
      <c r="H39" s="97">
        <v>843</v>
      </c>
      <c r="I39" s="32">
        <f t="shared" si="17"/>
        <v>0.39782916470033036</v>
      </c>
      <c r="J39" s="97">
        <v>799</v>
      </c>
      <c r="K39" s="50">
        <f t="shared" si="18"/>
        <v>0.42658836091831287</v>
      </c>
      <c r="L39" s="53">
        <f t="shared" si="19"/>
        <v>-44</v>
      </c>
      <c r="M39" s="52">
        <f t="shared" si="23"/>
        <v>-5.2194543297746143E-2</v>
      </c>
      <c r="N39" s="97">
        <v>790</v>
      </c>
      <c r="O39" s="32">
        <f t="shared" si="20"/>
        <v>0.77073170731707319</v>
      </c>
      <c r="P39" s="97">
        <v>736</v>
      </c>
      <c r="Q39" s="50">
        <f t="shared" si="21"/>
        <v>0.77637130801687759</v>
      </c>
      <c r="R39" s="53">
        <f t="shared" si="22"/>
        <v>-54</v>
      </c>
      <c r="S39" s="270">
        <f t="shared" si="24"/>
        <v>-6.8354430379746839E-2</v>
      </c>
    </row>
    <row r="40" spans="1:63" s="99" customFormat="1" ht="15.75" thickBot="1">
      <c r="A40" s="130" t="s">
        <v>16</v>
      </c>
      <c r="B40" s="125">
        <f>SUM(B34:B39)</f>
        <v>311</v>
      </c>
      <c r="C40" s="126">
        <f t="shared" ref="C40" si="25">B40/$B$40</f>
        <v>1</v>
      </c>
      <c r="D40" s="125">
        <f>SUM(D34:D39)</f>
        <v>238</v>
      </c>
      <c r="E40" s="126">
        <f t="shared" ref="E40" si="26">D40/$D$40</f>
        <v>1</v>
      </c>
      <c r="F40" s="125">
        <f t="shared" ref="F40" si="27">D40-B40</f>
        <v>-73</v>
      </c>
      <c r="G40" s="131">
        <f>F40/B40</f>
        <v>-0.2347266881028939</v>
      </c>
      <c r="H40" s="125">
        <f>SUM(H34:H39)</f>
        <v>2119</v>
      </c>
      <c r="I40" s="126">
        <f t="shared" si="17"/>
        <v>1</v>
      </c>
      <c r="J40" s="125">
        <f>SUM(J34:J39)</f>
        <v>1873</v>
      </c>
      <c r="K40" s="126">
        <f t="shared" si="18"/>
        <v>1</v>
      </c>
      <c r="L40" s="125">
        <f t="shared" si="19"/>
        <v>-246</v>
      </c>
      <c r="M40" s="153">
        <f t="shared" si="23"/>
        <v>-0.11609249646059462</v>
      </c>
      <c r="N40" s="241">
        <f>SUM(N34:N39)</f>
        <v>1025</v>
      </c>
      <c r="O40" s="126">
        <f t="shared" si="20"/>
        <v>1</v>
      </c>
      <c r="P40" s="125">
        <f>SUM(P34:P39)</f>
        <v>948</v>
      </c>
      <c r="Q40" s="126">
        <f t="shared" si="21"/>
        <v>1</v>
      </c>
      <c r="R40" s="125">
        <f t="shared" si="22"/>
        <v>-77</v>
      </c>
      <c r="S40" s="231">
        <f t="shared" si="24"/>
        <v>-7.5121951219512192E-2</v>
      </c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</row>
    <row r="41" spans="1:63" ht="3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98"/>
      <c r="L41" s="29"/>
      <c r="M41" s="29"/>
      <c r="N41" s="29"/>
      <c r="O41" s="29"/>
      <c r="P41" s="29"/>
      <c r="Q41" s="29"/>
      <c r="R41" s="29"/>
      <c r="S41" s="29"/>
    </row>
    <row r="42" spans="1:63" ht="15.75" thickBo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63" ht="15.75" thickBot="1">
      <c r="A43" s="242"/>
      <c r="B43" s="305" t="s">
        <v>44</v>
      </c>
      <c r="C43" s="306"/>
      <c r="D43" s="306"/>
      <c r="E43" s="306"/>
      <c r="F43" s="306"/>
      <c r="G43" s="307"/>
      <c r="H43" s="305" t="s">
        <v>45</v>
      </c>
      <c r="I43" s="306"/>
      <c r="J43" s="306"/>
      <c r="K43" s="306"/>
      <c r="L43" s="306"/>
      <c r="M43" s="306"/>
      <c r="N43" s="308" t="s">
        <v>46</v>
      </c>
      <c r="O43" s="306"/>
      <c r="P43" s="306"/>
      <c r="Q43" s="306"/>
      <c r="R43" s="306"/>
      <c r="S43" s="307"/>
    </row>
    <row r="44" spans="1:63">
      <c r="A44" s="38"/>
      <c r="B44" s="296" t="s">
        <v>113</v>
      </c>
      <c r="C44" s="296"/>
      <c r="D44" s="296" t="s">
        <v>119</v>
      </c>
      <c r="E44" s="296"/>
      <c r="F44" s="299" t="s">
        <v>58</v>
      </c>
      <c r="G44" s="300"/>
      <c r="H44" s="296" t="s">
        <v>113</v>
      </c>
      <c r="I44" s="296"/>
      <c r="J44" s="296" t="s">
        <v>119</v>
      </c>
      <c r="K44" s="296"/>
      <c r="L44" s="299" t="s">
        <v>58</v>
      </c>
      <c r="M44" s="315"/>
      <c r="N44" s="296" t="s">
        <v>113</v>
      </c>
      <c r="O44" s="296"/>
      <c r="P44" s="296" t="s">
        <v>119</v>
      </c>
      <c r="Q44" s="296"/>
      <c r="R44" s="299" t="s">
        <v>58</v>
      </c>
      <c r="S44" s="300"/>
    </row>
    <row r="45" spans="1:63">
      <c r="A45" s="132"/>
      <c r="B45" s="245" t="s">
        <v>51</v>
      </c>
      <c r="C45" s="245" t="s">
        <v>50</v>
      </c>
      <c r="D45" s="245" t="s">
        <v>51</v>
      </c>
      <c r="E45" s="245" t="s">
        <v>50</v>
      </c>
      <c r="F45" s="245" t="s">
        <v>51</v>
      </c>
      <c r="G45" s="245" t="s">
        <v>50</v>
      </c>
      <c r="H45" s="245" t="s">
        <v>51</v>
      </c>
      <c r="I45" s="245" t="s">
        <v>50</v>
      </c>
      <c r="J45" s="245" t="s">
        <v>51</v>
      </c>
      <c r="K45" s="245" t="s">
        <v>50</v>
      </c>
      <c r="L45" s="245" t="s">
        <v>51</v>
      </c>
      <c r="M45" s="245" t="s">
        <v>50</v>
      </c>
      <c r="N45" s="245" t="s">
        <v>51</v>
      </c>
      <c r="O45" s="245" t="s">
        <v>50</v>
      </c>
      <c r="P45" s="245" t="s">
        <v>51</v>
      </c>
      <c r="Q45" s="245" t="s">
        <v>50</v>
      </c>
      <c r="R45" s="245" t="s">
        <v>51</v>
      </c>
      <c r="S45" s="260" t="s">
        <v>50</v>
      </c>
    </row>
    <row r="46" spans="1:63">
      <c r="A46" s="253" t="s">
        <v>52</v>
      </c>
      <c r="B46" s="97">
        <v>0</v>
      </c>
      <c r="C46" s="32">
        <f t="shared" ref="C46:C52" si="28">B46/$B$52</f>
        <v>0</v>
      </c>
      <c r="D46" s="97">
        <v>0</v>
      </c>
      <c r="E46" s="32">
        <f t="shared" ref="E46:E52" si="29">D46/$D$52</f>
        <v>0</v>
      </c>
      <c r="F46" s="39">
        <f t="shared" ref="F46:F52" si="30">D46-B46</f>
        <v>0</v>
      </c>
      <c r="G46" s="34" t="e">
        <f t="shared" ref="G46:G52" si="31">F46/B46</f>
        <v>#DIV/0!</v>
      </c>
      <c r="H46" s="97">
        <v>2</v>
      </c>
      <c r="I46" s="32">
        <f>H46/$H$52</f>
        <v>6.2305295950155761E-3</v>
      </c>
      <c r="J46" s="97">
        <v>2</v>
      </c>
      <c r="K46" s="32">
        <f t="shared" ref="K46:K52" si="32">J46/$J$52</f>
        <v>6.7114093959731542E-3</v>
      </c>
      <c r="L46" s="39">
        <f>J46-H46</f>
        <v>0</v>
      </c>
      <c r="M46" s="32">
        <f>L46/H46</f>
        <v>0</v>
      </c>
      <c r="N46" s="97">
        <v>6</v>
      </c>
      <c r="O46" s="32">
        <f>N46/$N$52</f>
        <v>1.2170385395537525E-2</v>
      </c>
      <c r="P46" s="97">
        <v>5</v>
      </c>
      <c r="Q46" s="32">
        <f t="shared" ref="Q46:Q52" si="33">P46/$P$52</f>
        <v>1.0438413361169102E-2</v>
      </c>
      <c r="R46" s="39">
        <f>P46-N46</f>
        <v>-1</v>
      </c>
      <c r="S46" s="261">
        <f>R46/N46</f>
        <v>-0.16666666666666666</v>
      </c>
    </row>
    <row r="47" spans="1:63" ht="30">
      <c r="A47" s="253" t="s">
        <v>53</v>
      </c>
      <c r="B47" s="97">
        <v>33</v>
      </c>
      <c r="C47" s="32">
        <f t="shared" si="28"/>
        <v>0.10714285714285714</v>
      </c>
      <c r="D47" s="97">
        <v>29</v>
      </c>
      <c r="E47" s="32">
        <f t="shared" si="29"/>
        <v>0.1070110701107011</v>
      </c>
      <c r="F47" s="40">
        <f t="shared" si="30"/>
        <v>-4</v>
      </c>
      <c r="G47" s="34">
        <f t="shared" si="31"/>
        <v>-0.12121212121212122</v>
      </c>
      <c r="H47" s="97">
        <v>109</v>
      </c>
      <c r="I47" s="32">
        <f t="shared" ref="I47:I52" si="34">H47/$H$52</f>
        <v>0.33956386292834889</v>
      </c>
      <c r="J47" s="97">
        <v>99</v>
      </c>
      <c r="K47" s="32">
        <f t="shared" si="32"/>
        <v>0.33221476510067116</v>
      </c>
      <c r="L47" s="40">
        <f t="shared" ref="L47:L52" si="35">J47-H47</f>
        <v>-10</v>
      </c>
      <c r="M47" s="34">
        <f t="shared" ref="M47:M52" si="36">L47/H47</f>
        <v>-9.1743119266055051E-2</v>
      </c>
      <c r="N47" s="97">
        <v>223</v>
      </c>
      <c r="O47" s="32">
        <f t="shared" ref="O47:O52" si="37">N47/$N$52</f>
        <v>0.45233265720081134</v>
      </c>
      <c r="P47" s="97">
        <v>216</v>
      </c>
      <c r="Q47" s="32">
        <f t="shared" si="33"/>
        <v>0.45093945720250522</v>
      </c>
      <c r="R47" s="40">
        <f t="shared" ref="R47:R52" si="38">P47-N47</f>
        <v>-7</v>
      </c>
      <c r="S47" s="261">
        <f t="shared" ref="S47:S52" si="39">R47/N47</f>
        <v>-3.1390134529147982E-2</v>
      </c>
    </row>
    <row r="48" spans="1:63" ht="30">
      <c r="A48" s="253" t="s">
        <v>54</v>
      </c>
      <c r="B48" s="97">
        <v>114</v>
      </c>
      <c r="C48" s="32">
        <f t="shared" si="28"/>
        <v>0.37012987012987014</v>
      </c>
      <c r="D48" s="97">
        <v>88</v>
      </c>
      <c r="E48" s="32">
        <f t="shared" si="29"/>
        <v>0.32472324723247231</v>
      </c>
      <c r="F48" s="40">
        <f t="shared" si="30"/>
        <v>-26</v>
      </c>
      <c r="G48" s="34">
        <f t="shared" si="31"/>
        <v>-0.22807017543859648</v>
      </c>
      <c r="H48" s="97">
        <v>156</v>
      </c>
      <c r="I48" s="32">
        <f t="shared" si="34"/>
        <v>0.48598130841121495</v>
      </c>
      <c r="J48" s="97">
        <v>148</v>
      </c>
      <c r="K48" s="32">
        <f t="shared" si="32"/>
        <v>0.49664429530201343</v>
      </c>
      <c r="L48" s="40">
        <f t="shared" si="35"/>
        <v>-8</v>
      </c>
      <c r="M48" s="34">
        <f t="shared" si="36"/>
        <v>-5.128205128205128E-2</v>
      </c>
      <c r="N48" s="97">
        <v>172</v>
      </c>
      <c r="O48" s="32">
        <f t="shared" si="37"/>
        <v>0.34888438133874239</v>
      </c>
      <c r="P48" s="97">
        <v>173</v>
      </c>
      <c r="Q48" s="32">
        <f t="shared" si="33"/>
        <v>0.36116910229645094</v>
      </c>
      <c r="R48" s="40">
        <f t="shared" si="38"/>
        <v>1</v>
      </c>
      <c r="S48" s="261">
        <f t="shared" si="39"/>
        <v>5.8139534883720929E-3</v>
      </c>
    </row>
    <row r="49" spans="1:63" ht="45">
      <c r="A49" s="253" t="s">
        <v>55</v>
      </c>
      <c r="B49" s="97">
        <v>27</v>
      </c>
      <c r="C49" s="32">
        <f t="shared" si="28"/>
        <v>8.7662337662337664E-2</v>
      </c>
      <c r="D49" s="97">
        <v>30</v>
      </c>
      <c r="E49" s="32">
        <f t="shared" si="29"/>
        <v>0.11070110701107011</v>
      </c>
      <c r="F49" s="40">
        <f t="shared" si="30"/>
        <v>3</v>
      </c>
      <c r="G49" s="34">
        <f t="shared" si="31"/>
        <v>0.1111111111111111</v>
      </c>
      <c r="H49" s="97">
        <v>28</v>
      </c>
      <c r="I49" s="32">
        <f t="shared" si="34"/>
        <v>8.7227414330218064E-2</v>
      </c>
      <c r="J49" s="97">
        <v>23</v>
      </c>
      <c r="K49" s="32">
        <f t="shared" si="32"/>
        <v>7.7181208053691275E-2</v>
      </c>
      <c r="L49" s="40">
        <f t="shared" si="35"/>
        <v>-5</v>
      </c>
      <c r="M49" s="34">
        <f t="shared" si="36"/>
        <v>-0.17857142857142858</v>
      </c>
      <c r="N49" s="97">
        <v>54</v>
      </c>
      <c r="O49" s="32">
        <f t="shared" si="37"/>
        <v>0.10953346855983773</v>
      </c>
      <c r="P49" s="97">
        <v>51</v>
      </c>
      <c r="Q49" s="32">
        <f t="shared" si="33"/>
        <v>0.10647181628392484</v>
      </c>
      <c r="R49" s="40">
        <f t="shared" si="38"/>
        <v>-3</v>
      </c>
      <c r="S49" s="261">
        <f t="shared" si="39"/>
        <v>-5.5555555555555552E-2</v>
      </c>
    </row>
    <row r="50" spans="1:63" ht="30">
      <c r="A50" s="253" t="s">
        <v>56</v>
      </c>
      <c r="B50" s="97">
        <v>30</v>
      </c>
      <c r="C50" s="32">
        <f t="shared" si="28"/>
        <v>9.7402597402597407E-2</v>
      </c>
      <c r="D50" s="97">
        <v>23</v>
      </c>
      <c r="E50" s="32">
        <f t="shared" si="29"/>
        <v>8.4870848708487087E-2</v>
      </c>
      <c r="F50" s="40">
        <f t="shared" si="30"/>
        <v>-7</v>
      </c>
      <c r="G50" s="34">
        <f t="shared" si="31"/>
        <v>-0.23333333333333334</v>
      </c>
      <c r="H50" s="97">
        <v>13</v>
      </c>
      <c r="I50" s="32">
        <f t="shared" si="34"/>
        <v>4.0498442367601244E-2</v>
      </c>
      <c r="J50" s="97">
        <v>14</v>
      </c>
      <c r="K50" s="32">
        <f t="shared" si="32"/>
        <v>4.6979865771812082E-2</v>
      </c>
      <c r="L50" s="40">
        <f t="shared" si="35"/>
        <v>1</v>
      </c>
      <c r="M50" s="34">
        <f t="shared" si="36"/>
        <v>7.6923076923076927E-2</v>
      </c>
      <c r="N50" s="97">
        <v>19</v>
      </c>
      <c r="O50" s="32">
        <f t="shared" si="37"/>
        <v>3.8539553752535496E-2</v>
      </c>
      <c r="P50" s="97">
        <v>17</v>
      </c>
      <c r="Q50" s="32">
        <f t="shared" si="33"/>
        <v>3.5490605427974949E-2</v>
      </c>
      <c r="R50" s="40">
        <f t="shared" si="38"/>
        <v>-2</v>
      </c>
      <c r="S50" s="261">
        <f t="shared" si="39"/>
        <v>-0.10526315789473684</v>
      </c>
    </row>
    <row r="51" spans="1:63" ht="30.75" thickBot="1">
      <c r="A51" s="253" t="s">
        <v>57</v>
      </c>
      <c r="B51" s="97">
        <v>104</v>
      </c>
      <c r="C51" s="32">
        <f t="shared" si="28"/>
        <v>0.33766233766233766</v>
      </c>
      <c r="D51" s="97">
        <v>101</v>
      </c>
      <c r="E51" s="32">
        <f t="shared" si="29"/>
        <v>0.37269372693726938</v>
      </c>
      <c r="F51" s="40">
        <f t="shared" si="30"/>
        <v>-3</v>
      </c>
      <c r="G51" s="34">
        <f t="shared" si="31"/>
        <v>-2.8846153846153848E-2</v>
      </c>
      <c r="H51" s="97">
        <v>13</v>
      </c>
      <c r="I51" s="32">
        <f t="shared" si="34"/>
        <v>4.0498442367601244E-2</v>
      </c>
      <c r="J51" s="97">
        <v>12</v>
      </c>
      <c r="K51" s="32">
        <f t="shared" si="32"/>
        <v>4.0268456375838924E-2</v>
      </c>
      <c r="L51" s="40">
        <f t="shared" si="35"/>
        <v>-1</v>
      </c>
      <c r="M51" s="34">
        <f t="shared" si="36"/>
        <v>-7.6923076923076927E-2</v>
      </c>
      <c r="N51" s="97">
        <v>19</v>
      </c>
      <c r="O51" s="32">
        <f t="shared" si="37"/>
        <v>3.8539553752535496E-2</v>
      </c>
      <c r="P51" s="97">
        <v>17</v>
      </c>
      <c r="Q51" s="32">
        <f t="shared" si="33"/>
        <v>3.5490605427974949E-2</v>
      </c>
      <c r="R51" s="40">
        <f t="shared" si="38"/>
        <v>-2</v>
      </c>
      <c r="S51" s="261">
        <f t="shared" si="39"/>
        <v>-0.10526315789473684</v>
      </c>
    </row>
    <row r="52" spans="1:63" s="99" customFormat="1" ht="15.75" thickBot="1">
      <c r="A52" s="130" t="s">
        <v>16</v>
      </c>
      <c r="B52" s="125">
        <f>SUM(B46:B51)</f>
        <v>308</v>
      </c>
      <c r="C52" s="126">
        <f t="shared" si="28"/>
        <v>1</v>
      </c>
      <c r="D52" s="125">
        <f>SUM(D46:D51)</f>
        <v>271</v>
      </c>
      <c r="E52" s="126">
        <f t="shared" si="29"/>
        <v>1</v>
      </c>
      <c r="F52" s="125">
        <f t="shared" si="30"/>
        <v>-37</v>
      </c>
      <c r="G52" s="131">
        <f t="shared" si="31"/>
        <v>-0.12012987012987013</v>
      </c>
      <c r="H52" s="125">
        <f>SUM(H46:H51)</f>
        <v>321</v>
      </c>
      <c r="I52" s="126">
        <f t="shared" si="34"/>
        <v>1</v>
      </c>
      <c r="J52" s="125">
        <f>SUM(J46:J51)</f>
        <v>298</v>
      </c>
      <c r="K52" s="126">
        <f t="shared" si="32"/>
        <v>1</v>
      </c>
      <c r="L52" s="125">
        <f t="shared" si="35"/>
        <v>-23</v>
      </c>
      <c r="M52" s="153">
        <f t="shared" si="36"/>
        <v>-7.1651090342679122E-2</v>
      </c>
      <c r="N52" s="241">
        <f>SUM(N46:N51)</f>
        <v>493</v>
      </c>
      <c r="O52" s="262">
        <f t="shared" si="37"/>
        <v>1</v>
      </c>
      <c r="P52" s="263">
        <f>SUM(P46:P51)</f>
        <v>479</v>
      </c>
      <c r="Q52" s="264">
        <f t="shared" si="33"/>
        <v>1</v>
      </c>
      <c r="R52" s="125">
        <f t="shared" si="38"/>
        <v>-14</v>
      </c>
      <c r="S52" s="126">
        <f t="shared" si="39"/>
        <v>-2.8397565922920892E-2</v>
      </c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</row>
    <row r="53" spans="1:63" ht="7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63" ht="9.75" customHeight="1" thickBo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63">
      <c r="A55" s="37"/>
      <c r="B55" s="316" t="s">
        <v>47</v>
      </c>
      <c r="C55" s="317"/>
      <c r="D55" s="317"/>
      <c r="E55" s="317"/>
      <c r="F55" s="317"/>
      <c r="G55" s="318"/>
      <c r="H55" s="316" t="s">
        <v>48</v>
      </c>
      <c r="I55" s="317"/>
      <c r="J55" s="317"/>
      <c r="K55" s="317"/>
      <c r="L55" s="317"/>
      <c r="M55" s="317"/>
      <c r="N55" s="319" t="s">
        <v>16</v>
      </c>
      <c r="O55" s="320"/>
      <c r="P55" s="320"/>
      <c r="Q55" s="320"/>
      <c r="R55" s="320"/>
      <c r="S55" s="321"/>
    </row>
    <row r="56" spans="1:63">
      <c r="A56" s="38"/>
      <c r="B56" s="296" t="s">
        <v>113</v>
      </c>
      <c r="C56" s="296"/>
      <c r="D56" s="296" t="s">
        <v>119</v>
      </c>
      <c r="E56" s="296"/>
      <c r="F56" s="297" t="s">
        <v>58</v>
      </c>
      <c r="G56" s="298"/>
      <c r="H56" s="296" t="s">
        <v>113</v>
      </c>
      <c r="I56" s="296"/>
      <c r="J56" s="296" t="s">
        <v>119</v>
      </c>
      <c r="K56" s="296"/>
      <c r="L56" s="297" t="s">
        <v>58</v>
      </c>
      <c r="M56" s="301"/>
      <c r="N56" s="296" t="s">
        <v>113</v>
      </c>
      <c r="O56" s="296"/>
      <c r="P56" s="296" t="s">
        <v>119</v>
      </c>
      <c r="Q56" s="296"/>
      <c r="R56" s="312" t="s">
        <v>58</v>
      </c>
      <c r="S56" s="313"/>
    </row>
    <row r="57" spans="1:63">
      <c r="A57" s="132"/>
      <c r="B57" s="245" t="s">
        <v>51</v>
      </c>
      <c r="C57" s="245" t="s">
        <v>50</v>
      </c>
      <c r="D57" s="245" t="s">
        <v>51</v>
      </c>
      <c r="E57" s="245" t="s">
        <v>50</v>
      </c>
      <c r="F57" s="245" t="s">
        <v>51</v>
      </c>
      <c r="G57" s="245" t="s">
        <v>50</v>
      </c>
      <c r="H57" s="245" t="s">
        <v>51</v>
      </c>
      <c r="I57" s="245" t="s">
        <v>50</v>
      </c>
      <c r="J57" s="245" t="s">
        <v>51</v>
      </c>
      <c r="K57" s="245" t="s">
        <v>50</v>
      </c>
      <c r="L57" s="245" t="s">
        <v>51</v>
      </c>
      <c r="M57" s="245" t="s">
        <v>50</v>
      </c>
      <c r="N57" s="183" t="s">
        <v>51</v>
      </c>
      <c r="O57" s="247" t="s">
        <v>50</v>
      </c>
      <c r="P57" s="247" t="s">
        <v>51</v>
      </c>
      <c r="Q57" s="247" t="s">
        <v>50</v>
      </c>
      <c r="R57" s="247" t="s">
        <v>51</v>
      </c>
      <c r="S57" s="252" t="s">
        <v>50</v>
      </c>
    </row>
    <row r="58" spans="1:63">
      <c r="A58" s="253" t="s">
        <v>52</v>
      </c>
      <c r="B58" s="97">
        <v>3</v>
      </c>
      <c r="C58" s="32">
        <f>B58/$B$64</f>
        <v>1.8867924528301886E-2</v>
      </c>
      <c r="D58" s="97">
        <v>3</v>
      </c>
      <c r="E58" s="32">
        <f>D58/$D$64</f>
        <v>1.8518518518518517E-2</v>
      </c>
      <c r="F58" s="39">
        <f>D58-B58</f>
        <v>0</v>
      </c>
      <c r="G58" s="32">
        <f>F58/B58</f>
        <v>0</v>
      </c>
      <c r="H58" s="97">
        <v>0</v>
      </c>
      <c r="I58" s="32">
        <f>H58/$H$64</f>
        <v>0</v>
      </c>
      <c r="J58" s="97">
        <v>0</v>
      </c>
      <c r="K58" s="32">
        <f>J58/$J$64</f>
        <v>0</v>
      </c>
      <c r="L58" s="39">
        <f>J58-H58</f>
        <v>0</v>
      </c>
      <c r="M58" s="32" t="e">
        <f t="shared" ref="M58:M64" si="40">L58/H58</f>
        <v>#DIV/0!</v>
      </c>
      <c r="N58" s="101">
        <f t="shared" ref="N58:N63" si="41">B34+H34+N34+B46+H46+N46+B58+H58</f>
        <v>13</v>
      </c>
      <c r="O58" s="102">
        <f>N58/$N$64</f>
        <v>2.741459299873471E-3</v>
      </c>
      <c r="P58" s="101">
        <f t="shared" ref="P58:P64" si="42">D34+J34+P34+D46+J46+P46+D58+J58</f>
        <v>11</v>
      </c>
      <c r="Q58" s="103">
        <f>P58/$P$64</f>
        <v>2.5724976613657625E-3</v>
      </c>
      <c r="R58" s="104">
        <f>P58-N58</f>
        <v>-2</v>
      </c>
      <c r="S58" s="254">
        <f>R58/N58</f>
        <v>-0.15384615384615385</v>
      </c>
    </row>
    <row r="59" spans="1:63" ht="30">
      <c r="A59" s="253" t="s">
        <v>53</v>
      </c>
      <c r="B59" s="97">
        <v>89</v>
      </c>
      <c r="C59" s="32">
        <f t="shared" ref="C59:C64" si="43">B59/$B$64</f>
        <v>0.55974842767295596</v>
      </c>
      <c r="D59" s="97">
        <v>88</v>
      </c>
      <c r="E59" s="32">
        <f t="shared" ref="E59:E64" si="44">D59/$D$64</f>
        <v>0.54320987654320985</v>
      </c>
      <c r="F59" s="40">
        <f t="shared" ref="F59:F64" si="45">D59-B59</f>
        <v>-1</v>
      </c>
      <c r="G59" s="32">
        <f t="shared" ref="G59:G64" si="46">F59/B59</f>
        <v>-1.1235955056179775E-2</v>
      </c>
      <c r="H59" s="97">
        <v>3</v>
      </c>
      <c r="I59" s="32">
        <f t="shared" ref="I59:I64" si="47">H59/$H$64</f>
        <v>0.5</v>
      </c>
      <c r="J59" s="97">
        <v>3</v>
      </c>
      <c r="K59" s="32">
        <f t="shared" ref="K59:K64" si="48">J59/$J$64</f>
        <v>0.42857142857142855</v>
      </c>
      <c r="L59" s="40">
        <f t="shared" ref="L59:L64" si="49">J59-H59</f>
        <v>0</v>
      </c>
      <c r="M59" s="32">
        <f t="shared" si="40"/>
        <v>0</v>
      </c>
      <c r="N59" s="101">
        <f t="shared" si="41"/>
        <v>526</v>
      </c>
      <c r="O59" s="102">
        <f t="shared" ref="O59:O64" si="50">N59/$N$64</f>
        <v>0.11092366090257276</v>
      </c>
      <c r="P59" s="101">
        <f t="shared" si="42"/>
        <v>492</v>
      </c>
      <c r="Q59" s="105">
        <f t="shared" ref="Q59:Q64" si="51">P59/$P$64</f>
        <v>0.11506080449017773</v>
      </c>
      <c r="R59" s="104">
        <f t="shared" ref="R59:R64" si="52">P59-N59</f>
        <v>-34</v>
      </c>
      <c r="S59" s="255">
        <f t="shared" ref="S59:S64" si="53">R59/N59</f>
        <v>-6.4638783269961975E-2</v>
      </c>
    </row>
    <row r="60" spans="1:63" ht="30">
      <c r="A60" s="253" t="s">
        <v>54</v>
      </c>
      <c r="B60" s="97">
        <v>45</v>
      </c>
      <c r="C60" s="32">
        <f t="shared" si="43"/>
        <v>0.28301886792452829</v>
      </c>
      <c r="D60" s="97">
        <v>47</v>
      </c>
      <c r="E60" s="32">
        <f t="shared" si="44"/>
        <v>0.29012345679012347</v>
      </c>
      <c r="F60" s="40">
        <f t="shared" si="45"/>
        <v>2</v>
      </c>
      <c r="G60" s="32">
        <f t="shared" si="46"/>
        <v>4.4444444444444446E-2</v>
      </c>
      <c r="H60" s="97">
        <v>2</v>
      </c>
      <c r="I60" s="32">
        <f t="shared" si="47"/>
        <v>0.33333333333333331</v>
      </c>
      <c r="J60" s="97">
        <v>3</v>
      </c>
      <c r="K60" s="32">
        <f t="shared" si="48"/>
        <v>0.42857142857142855</v>
      </c>
      <c r="L60" s="40">
        <f t="shared" si="49"/>
        <v>1</v>
      </c>
      <c r="M60" s="32">
        <f t="shared" si="40"/>
        <v>0.5</v>
      </c>
      <c r="N60" s="101">
        <f t="shared" si="41"/>
        <v>1549</v>
      </c>
      <c r="O60" s="102">
        <f t="shared" si="50"/>
        <v>0.32665541965415434</v>
      </c>
      <c r="P60" s="101">
        <f t="shared" si="42"/>
        <v>1336</v>
      </c>
      <c r="Q60" s="105">
        <f t="shared" si="51"/>
        <v>0.3124415341440599</v>
      </c>
      <c r="R60" s="104">
        <f t="shared" si="52"/>
        <v>-213</v>
      </c>
      <c r="S60" s="255">
        <f t="shared" si="53"/>
        <v>-0.13750806972240154</v>
      </c>
    </row>
    <row r="61" spans="1:63" ht="45">
      <c r="A61" s="253" t="s">
        <v>55</v>
      </c>
      <c r="B61" s="97">
        <v>7</v>
      </c>
      <c r="C61" s="32">
        <f t="shared" si="43"/>
        <v>4.40251572327044E-2</v>
      </c>
      <c r="D61" s="97">
        <v>7</v>
      </c>
      <c r="E61" s="32">
        <f t="shared" si="44"/>
        <v>4.3209876543209874E-2</v>
      </c>
      <c r="F61" s="40">
        <f t="shared" si="45"/>
        <v>0</v>
      </c>
      <c r="G61" s="32">
        <f t="shared" si="46"/>
        <v>0</v>
      </c>
      <c r="H61" s="97">
        <v>0</v>
      </c>
      <c r="I61" s="32">
        <f t="shared" si="47"/>
        <v>0</v>
      </c>
      <c r="J61" s="97">
        <v>0</v>
      </c>
      <c r="K61" s="32">
        <f t="shared" si="48"/>
        <v>0</v>
      </c>
      <c r="L61" s="40">
        <f t="shared" si="49"/>
        <v>0</v>
      </c>
      <c r="M61" s="32" t="s">
        <v>17</v>
      </c>
      <c r="N61" s="101">
        <f t="shared" si="41"/>
        <v>501</v>
      </c>
      <c r="O61" s="102">
        <f t="shared" si="50"/>
        <v>0.10565162378743147</v>
      </c>
      <c r="P61" s="101">
        <f t="shared" si="42"/>
        <v>430</v>
      </c>
      <c r="Q61" s="105">
        <f t="shared" si="51"/>
        <v>0.10056127221702525</v>
      </c>
      <c r="R61" s="104">
        <f t="shared" si="52"/>
        <v>-71</v>
      </c>
      <c r="S61" s="255">
        <f t="shared" si="53"/>
        <v>-0.14171656686626746</v>
      </c>
    </row>
    <row r="62" spans="1:63" ht="30">
      <c r="A62" s="253" t="s">
        <v>56</v>
      </c>
      <c r="B62" s="97">
        <v>5</v>
      </c>
      <c r="C62" s="32">
        <f t="shared" si="43"/>
        <v>3.1446540880503145E-2</v>
      </c>
      <c r="D62" s="97">
        <v>5</v>
      </c>
      <c r="E62" s="32">
        <f t="shared" si="44"/>
        <v>3.0864197530864196E-2</v>
      </c>
      <c r="F62" s="40">
        <f t="shared" si="45"/>
        <v>0</v>
      </c>
      <c r="G62" s="32" t="s">
        <v>17</v>
      </c>
      <c r="H62" s="97">
        <v>0</v>
      </c>
      <c r="I62" s="32">
        <f t="shared" si="47"/>
        <v>0</v>
      </c>
      <c r="J62" s="97">
        <v>0</v>
      </c>
      <c r="K62" s="32">
        <f t="shared" si="48"/>
        <v>0</v>
      </c>
      <c r="L62" s="40">
        <f t="shared" si="49"/>
        <v>0</v>
      </c>
      <c r="M62" s="32" t="e">
        <f t="shared" si="40"/>
        <v>#DIV/0!</v>
      </c>
      <c r="N62" s="101">
        <f t="shared" si="41"/>
        <v>372</v>
      </c>
      <c r="O62" s="102">
        <f t="shared" si="50"/>
        <v>7.8447912273302403E-2</v>
      </c>
      <c r="P62" s="101">
        <f t="shared" si="42"/>
        <v>328</v>
      </c>
      <c r="Q62" s="105">
        <f t="shared" si="51"/>
        <v>7.6707202993451823E-2</v>
      </c>
      <c r="R62" s="104">
        <f t="shared" si="52"/>
        <v>-44</v>
      </c>
      <c r="S62" s="255">
        <f t="shared" si="53"/>
        <v>-0.11827956989247312</v>
      </c>
    </row>
    <row r="63" spans="1:63" ht="30.75" thickBot="1">
      <c r="A63" s="253" t="s">
        <v>57</v>
      </c>
      <c r="B63" s="97">
        <v>10</v>
      </c>
      <c r="C63" s="32">
        <f t="shared" si="43"/>
        <v>6.2893081761006289E-2</v>
      </c>
      <c r="D63" s="97">
        <v>12</v>
      </c>
      <c r="E63" s="32">
        <f t="shared" si="44"/>
        <v>7.407407407407407E-2</v>
      </c>
      <c r="F63" s="40">
        <f t="shared" si="45"/>
        <v>2</v>
      </c>
      <c r="G63" s="32">
        <f t="shared" si="46"/>
        <v>0.2</v>
      </c>
      <c r="H63" s="97">
        <v>1</v>
      </c>
      <c r="I63" s="32">
        <f t="shared" si="47"/>
        <v>0.16666666666666666</v>
      </c>
      <c r="J63" s="97">
        <v>1</v>
      </c>
      <c r="K63" s="32">
        <f t="shared" si="48"/>
        <v>0.14285714285714285</v>
      </c>
      <c r="L63" s="40">
        <f t="shared" si="49"/>
        <v>0</v>
      </c>
      <c r="M63" s="32">
        <f t="shared" si="40"/>
        <v>0</v>
      </c>
      <c r="N63" s="101">
        <f t="shared" si="41"/>
        <v>1781</v>
      </c>
      <c r="O63" s="102">
        <f t="shared" si="50"/>
        <v>0.37557992408266555</v>
      </c>
      <c r="P63" s="101">
        <f t="shared" si="42"/>
        <v>1679</v>
      </c>
      <c r="Q63" s="105">
        <f t="shared" si="51"/>
        <v>0.39265668849391955</v>
      </c>
      <c r="R63" s="106">
        <f t="shared" si="52"/>
        <v>-102</v>
      </c>
      <c r="S63" s="256">
        <f t="shared" si="53"/>
        <v>-5.7271195957327346E-2</v>
      </c>
    </row>
    <row r="64" spans="1:63" s="100" customFormat="1" ht="15.75" thickBot="1">
      <c r="A64" s="133" t="s">
        <v>16</v>
      </c>
      <c r="B64" s="134">
        <f>SUM(B58:B63)</f>
        <v>159</v>
      </c>
      <c r="C64" s="135">
        <f t="shared" si="43"/>
        <v>1</v>
      </c>
      <c r="D64" s="134">
        <f>SUM(D58:D63)</f>
        <v>162</v>
      </c>
      <c r="E64" s="135">
        <f t="shared" si="44"/>
        <v>1</v>
      </c>
      <c r="F64" s="134">
        <f t="shared" si="45"/>
        <v>3</v>
      </c>
      <c r="G64" s="135">
        <f t="shared" si="46"/>
        <v>1.8867924528301886E-2</v>
      </c>
      <c r="H64" s="134">
        <f>SUM(H58:H63)</f>
        <v>6</v>
      </c>
      <c r="I64" s="135">
        <f t="shared" si="47"/>
        <v>1</v>
      </c>
      <c r="J64" s="134">
        <f>SUM(J58:J63)</f>
        <v>7</v>
      </c>
      <c r="K64" s="135">
        <f t="shared" si="48"/>
        <v>1</v>
      </c>
      <c r="L64" s="134">
        <f t="shared" si="49"/>
        <v>1</v>
      </c>
      <c r="M64" s="154">
        <f t="shared" si="40"/>
        <v>0.16666666666666666</v>
      </c>
      <c r="N64" s="257">
        <f t="shared" ref="N64" si="54">B40+H40+N40+B52+H52+N52+B64+H64</f>
        <v>4742</v>
      </c>
      <c r="O64" s="135">
        <f t="shared" si="50"/>
        <v>1</v>
      </c>
      <c r="P64" s="134">
        <f t="shared" si="42"/>
        <v>4276</v>
      </c>
      <c r="Q64" s="292">
        <f t="shared" si="51"/>
        <v>1</v>
      </c>
      <c r="R64" s="259">
        <f t="shared" si="52"/>
        <v>-466</v>
      </c>
      <c r="S64" s="258">
        <f t="shared" si="53"/>
        <v>-9.8270771826233658E-2</v>
      </c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</row>
    <row r="65" spans="1:19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:19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19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</row>
    <row r="69" spans="1:19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</row>
    <row r="70" spans="1:19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:19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:19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:19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:19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78" spans="1:19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</row>
    <row r="79" spans="1:19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</row>
    <row r="80" spans="1:19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19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19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</row>
    <row r="87" spans="1:19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</row>
    <row r="88" spans="1:19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1:19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</row>
    <row r="90" spans="1:19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</row>
    <row r="91" spans="1:19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</row>
    <row r="92" spans="1:19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1:19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</row>
    <row r="94" spans="1:19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</row>
    <row r="95" spans="1:19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</row>
    <row r="96" spans="1:19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1:19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:19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:19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19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19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:19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19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:19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1:19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:19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:19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:19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1:19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:19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1:19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1:19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:19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:19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:19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19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19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19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1:19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:19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1:19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1:19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1:19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:19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1:19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:19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:19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19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:19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1:19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:19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</row>
    <row r="138" spans="1:19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:19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</row>
    <row r="140" spans="1:19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1:19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:19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:19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:19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:19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:19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:19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:19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:19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19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:19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:19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:19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:19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:19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2" spans="1:19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  <row r="173" spans="1:19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</row>
    <row r="174" spans="1:19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</row>
    <row r="175" spans="1:19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1:19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1:19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1:19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1:19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1:19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</row>
    <row r="181" spans="1:19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</row>
    <row r="182" spans="1:19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</row>
    <row r="183" spans="1:19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</row>
    <row r="184" spans="1:19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</row>
    <row r="185" spans="1:19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</row>
    <row r="186" spans="1:19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</row>
    <row r="187" spans="1:19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</row>
    <row r="188" spans="1:19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</row>
    <row r="189" spans="1:19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</row>
    <row r="190" spans="1:19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spans="1:19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</row>
    <row r="192" spans="1:19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</row>
    <row r="193" spans="1:19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</row>
    <row r="194" spans="1:19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</row>
    <row r="195" spans="1:19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</row>
    <row r="196" spans="1:19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</row>
    <row r="197" spans="1:19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</row>
    <row r="198" spans="1:19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</row>
    <row r="199" spans="1:19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</row>
    <row r="200" spans="1:19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</row>
    <row r="201" spans="1:19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</row>
    <row r="202" spans="1:19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</row>
    <row r="203" spans="1:19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</row>
    <row r="204" spans="1:19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</row>
    <row r="205" spans="1:19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</row>
    <row r="206" spans="1:19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</row>
    <row r="207" spans="1:19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</row>
    <row r="208" spans="1:19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</row>
    <row r="209" spans="1:19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</row>
    <row r="210" spans="1:19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</row>
    <row r="211" spans="1:19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</row>
    <row r="212" spans="1:19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</row>
    <row r="213" spans="1:19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</row>
    <row r="214" spans="1:19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</row>
  </sheetData>
  <mergeCells count="50">
    <mergeCell ref="B18:M18"/>
    <mergeCell ref="J19:K19"/>
    <mergeCell ref="L19:M19"/>
    <mergeCell ref="H19:I19"/>
    <mergeCell ref="B19:C19"/>
    <mergeCell ref="D19:E19"/>
    <mergeCell ref="F19:G19"/>
    <mergeCell ref="B4:M4"/>
    <mergeCell ref="B5:C5"/>
    <mergeCell ref="D5:E5"/>
    <mergeCell ref="F5:G5"/>
    <mergeCell ref="H5:I5"/>
    <mergeCell ref="J5:K5"/>
    <mergeCell ref="L5:M5"/>
    <mergeCell ref="B31:G31"/>
    <mergeCell ref="P56:Q56"/>
    <mergeCell ref="R56:S56"/>
    <mergeCell ref="R32:S32"/>
    <mergeCell ref="B32:C32"/>
    <mergeCell ref="D32:E32"/>
    <mergeCell ref="F32:G32"/>
    <mergeCell ref="J44:K44"/>
    <mergeCell ref="L44:M44"/>
    <mergeCell ref="N44:O44"/>
    <mergeCell ref="B55:G55"/>
    <mergeCell ref="H55:M55"/>
    <mergeCell ref="N55:S55"/>
    <mergeCell ref="B44:C44"/>
    <mergeCell ref="D44:E44"/>
    <mergeCell ref="F44:G44"/>
    <mergeCell ref="B43:G43"/>
    <mergeCell ref="H43:M43"/>
    <mergeCell ref="N43:S43"/>
    <mergeCell ref="N32:O32"/>
    <mergeCell ref="P32:Q32"/>
    <mergeCell ref="H32:I32"/>
    <mergeCell ref="L32:M32"/>
    <mergeCell ref="J32:K32"/>
    <mergeCell ref="R44:S44"/>
    <mergeCell ref="J56:K56"/>
    <mergeCell ref="L56:M56"/>
    <mergeCell ref="N56:O56"/>
    <mergeCell ref="N31:S31"/>
    <mergeCell ref="H31:M31"/>
    <mergeCell ref="H44:I44"/>
    <mergeCell ref="B56:C56"/>
    <mergeCell ref="D56:E56"/>
    <mergeCell ref="F56:G56"/>
    <mergeCell ref="H56:I56"/>
    <mergeCell ref="P44:Q4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84"/>
  <sheetViews>
    <sheetView zoomScale="75" workbookViewId="0">
      <selection activeCell="K19" sqref="K19"/>
    </sheetView>
  </sheetViews>
  <sheetFormatPr defaultRowHeight="15"/>
  <cols>
    <col min="1" max="1" width="1.140625" customWidth="1"/>
    <col min="2" max="2" width="21.140625" customWidth="1"/>
    <col min="3" max="3" width="6.5703125" customWidth="1"/>
    <col min="4" max="4" width="6.42578125" customWidth="1"/>
    <col min="5" max="5" width="6" customWidth="1"/>
    <col min="6" max="6" width="6.7109375" customWidth="1"/>
    <col min="7" max="7" width="5.7109375" customWidth="1"/>
    <col min="8" max="8" width="7.42578125" customWidth="1"/>
    <col min="9" max="9" width="5.85546875" customWidth="1"/>
    <col min="10" max="10" width="6.5703125" customWidth="1"/>
    <col min="11" max="11" width="5.85546875" customWidth="1"/>
    <col min="12" max="12" width="6.85546875" customWidth="1"/>
    <col min="13" max="13" width="5.85546875" customWidth="1"/>
    <col min="14" max="14" width="7.28515625" customWidth="1"/>
    <col min="15" max="15" width="5.85546875" customWidth="1"/>
    <col min="16" max="16" width="6.28515625" customWidth="1"/>
    <col min="17" max="17" width="5.85546875" customWidth="1"/>
    <col min="18" max="18" width="6.28515625" customWidth="1"/>
    <col min="19" max="19" width="5.85546875" customWidth="1"/>
    <col min="20" max="20" width="7.28515625" customWidth="1"/>
    <col min="21" max="21" width="6.140625" customWidth="1"/>
    <col min="22" max="22" width="6.85546875" customWidth="1"/>
    <col min="23" max="24" width="6.28515625" customWidth="1"/>
    <col min="25" max="25" width="5.85546875" customWidth="1"/>
    <col min="26" max="26" width="7.42578125" customWidth="1"/>
    <col min="27" max="28" width="7" customWidth="1"/>
    <col min="29" max="29" width="6.5703125" customWidth="1"/>
    <col min="30" max="36" width="7" customWidth="1"/>
    <col min="37" max="37" width="6.42578125" customWidth="1"/>
    <col min="38" max="38" width="7.85546875" customWidth="1"/>
  </cols>
  <sheetData>
    <row r="1" spans="1:39" s="75" customFormat="1">
      <c r="B1" s="73" t="s">
        <v>65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1:39" s="75" customFormat="1" ht="15.75" thickBot="1">
      <c r="B2" s="73" t="s">
        <v>107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1:39" s="75" customFormat="1" ht="15.75" thickBot="1">
      <c r="A3" s="192"/>
      <c r="B3" s="77" t="s">
        <v>25</v>
      </c>
      <c r="C3" s="330" t="s">
        <v>0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2"/>
    </row>
    <row r="4" spans="1:39" s="75" customFormat="1" ht="15.75" thickBot="1">
      <c r="A4" s="193"/>
      <c r="B4" s="79"/>
      <c r="C4" s="333" t="s">
        <v>2</v>
      </c>
      <c r="D4" s="334"/>
      <c r="E4" s="334"/>
      <c r="F4" s="334"/>
      <c r="G4" s="334"/>
      <c r="H4" s="339"/>
      <c r="I4" s="333" t="s">
        <v>3</v>
      </c>
      <c r="J4" s="334"/>
      <c r="K4" s="334"/>
      <c r="L4" s="334"/>
      <c r="M4" s="334"/>
      <c r="N4" s="339"/>
      <c r="O4" s="333" t="s">
        <v>4</v>
      </c>
      <c r="P4" s="334"/>
      <c r="Q4" s="334"/>
      <c r="R4" s="334"/>
      <c r="S4" s="334"/>
      <c r="T4" s="339"/>
      <c r="U4" s="333" t="s">
        <v>5</v>
      </c>
      <c r="V4" s="334"/>
      <c r="W4" s="334"/>
      <c r="X4" s="334"/>
      <c r="Y4" s="334"/>
      <c r="Z4" s="339"/>
      <c r="AA4" s="333" t="s">
        <v>6</v>
      </c>
      <c r="AB4" s="334"/>
      <c r="AC4" s="334"/>
      <c r="AD4" s="334"/>
      <c r="AE4" s="334"/>
      <c r="AF4" s="191"/>
      <c r="AG4" s="340" t="s">
        <v>1</v>
      </c>
      <c r="AH4" s="341"/>
      <c r="AI4" s="342"/>
      <c r="AJ4" s="343"/>
      <c r="AK4" s="343"/>
      <c r="AL4" s="344"/>
    </row>
    <row r="5" spans="1:39" s="75" customFormat="1" ht="15.75" thickBot="1">
      <c r="A5" s="194"/>
      <c r="B5" s="80"/>
      <c r="C5" s="335" t="s">
        <v>114</v>
      </c>
      <c r="D5" s="336"/>
      <c r="E5" s="335" t="s">
        <v>121</v>
      </c>
      <c r="F5" s="336"/>
      <c r="G5" s="335" t="s">
        <v>81</v>
      </c>
      <c r="H5" s="336"/>
      <c r="I5" s="335" t="s">
        <v>114</v>
      </c>
      <c r="J5" s="337"/>
      <c r="K5" s="338" t="s">
        <v>121</v>
      </c>
      <c r="L5" s="337"/>
      <c r="M5" s="338" t="s">
        <v>81</v>
      </c>
      <c r="N5" s="337"/>
      <c r="O5" s="338" t="s">
        <v>114</v>
      </c>
      <c r="P5" s="337"/>
      <c r="Q5" s="338" t="s">
        <v>121</v>
      </c>
      <c r="R5" s="337"/>
      <c r="S5" s="338" t="s">
        <v>81</v>
      </c>
      <c r="T5" s="337"/>
      <c r="U5" s="338" t="s">
        <v>114</v>
      </c>
      <c r="V5" s="337"/>
      <c r="W5" s="338" t="s">
        <v>121</v>
      </c>
      <c r="X5" s="337"/>
      <c r="Y5" s="338" t="s">
        <v>81</v>
      </c>
      <c r="Z5" s="337"/>
      <c r="AA5" s="338" t="s">
        <v>114</v>
      </c>
      <c r="AB5" s="337"/>
      <c r="AC5" s="338" t="s">
        <v>121</v>
      </c>
      <c r="AD5" s="337"/>
      <c r="AE5" s="338" t="s">
        <v>81</v>
      </c>
      <c r="AF5" s="337"/>
      <c r="AG5" s="338" t="s">
        <v>114</v>
      </c>
      <c r="AH5" s="337"/>
      <c r="AI5" s="338" t="s">
        <v>121</v>
      </c>
      <c r="AJ5" s="336"/>
      <c r="AK5" s="335" t="s">
        <v>81</v>
      </c>
      <c r="AL5" s="345"/>
      <c r="AM5" s="81"/>
    </row>
    <row r="6" spans="1:39" s="75" customFormat="1">
      <c r="A6" s="193"/>
      <c r="B6" s="78"/>
      <c r="C6" s="82" t="s">
        <v>49</v>
      </c>
      <c r="D6" s="83" t="s">
        <v>50</v>
      </c>
      <c r="E6" s="83" t="s">
        <v>49</v>
      </c>
      <c r="F6" s="83" t="s">
        <v>50</v>
      </c>
      <c r="G6" s="83" t="s">
        <v>49</v>
      </c>
      <c r="H6" s="83" t="s">
        <v>50</v>
      </c>
      <c r="I6" s="83" t="s">
        <v>49</v>
      </c>
      <c r="J6" s="294" t="s">
        <v>50</v>
      </c>
      <c r="K6" s="294" t="s">
        <v>49</v>
      </c>
      <c r="L6" s="293" t="s">
        <v>50</v>
      </c>
      <c r="M6" s="293" t="s">
        <v>49</v>
      </c>
      <c r="N6" s="293" t="s">
        <v>50</v>
      </c>
      <c r="O6" s="293" t="s">
        <v>49</v>
      </c>
      <c r="P6" s="293" t="s">
        <v>50</v>
      </c>
      <c r="Q6" s="293" t="s">
        <v>49</v>
      </c>
      <c r="R6" s="293" t="s">
        <v>50</v>
      </c>
      <c r="S6" s="293" t="s">
        <v>49</v>
      </c>
      <c r="T6" s="293" t="s">
        <v>50</v>
      </c>
      <c r="U6" s="293" t="s">
        <v>49</v>
      </c>
      <c r="V6" s="293" t="s">
        <v>50</v>
      </c>
      <c r="W6" s="293" t="s">
        <v>49</v>
      </c>
      <c r="X6" s="293" t="s">
        <v>50</v>
      </c>
      <c r="Y6" s="293" t="s">
        <v>49</v>
      </c>
      <c r="Z6" s="293" t="s">
        <v>50</v>
      </c>
      <c r="AA6" s="293" t="s">
        <v>49</v>
      </c>
      <c r="AB6" s="293" t="s">
        <v>50</v>
      </c>
      <c r="AC6" s="293" t="s">
        <v>49</v>
      </c>
      <c r="AD6" s="293" t="s">
        <v>50</v>
      </c>
      <c r="AE6" s="293" t="s">
        <v>49</v>
      </c>
      <c r="AF6" s="293" t="s">
        <v>50</v>
      </c>
      <c r="AG6" s="293" t="s">
        <v>49</v>
      </c>
      <c r="AH6" s="293" t="s">
        <v>50</v>
      </c>
      <c r="AI6" s="293" t="s">
        <v>49</v>
      </c>
      <c r="AJ6" s="83" t="s">
        <v>50</v>
      </c>
      <c r="AK6" s="83" t="s">
        <v>49</v>
      </c>
      <c r="AL6" s="84" t="s">
        <v>50</v>
      </c>
      <c r="AM6" s="81"/>
    </row>
    <row r="7" spans="1:39" s="75" customFormat="1">
      <c r="A7" s="127"/>
      <c r="B7" s="196" t="s">
        <v>18</v>
      </c>
      <c r="C7" s="97">
        <v>1526</v>
      </c>
      <c r="D7" s="85">
        <f t="shared" ref="D7:D14" si="0">C7/$C$14</f>
        <v>0.92878880097382832</v>
      </c>
      <c r="E7" s="97">
        <v>1401</v>
      </c>
      <c r="F7" s="85">
        <f t="shared" ref="F7:F14" si="1">E7/$E$14</f>
        <v>0.92049934296977665</v>
      </c>
      <c r="G7" s="86">
        <f>E7-C7</f>
        <v>-125</v>
      </c>
      <c r="H7" s="85">
        <f>G7/$C$7</f>
        <v>-8.1913499344692012E-2</v>
      </c>
      <c r="I7" s="97">
        <v>1160</v>
      </c>
      <c r="J7" s="85">
        <f t="shared" ref="J7:J14" si="2">I7/$I$14</f>
        <v>0.83815028901734101</v>
      </c>
      <c r="K7" s="97">
        <v>1044</v>
      </c>
      <c r="L7" s="85">
        <f t="shared" ref="L7:L14" si="3">K7/$K$14</f>
        <v>0.83855421686746989</v>
      </c>
      <c r="M7" s="86">
        <f>K7-I7</f>
        <v>-116</v>
      </c>
      <c r="N7" s="85">
        <f>M7/$I$7</f>
        <v>-0.1</v>
      </c>
      <c r="O7" s="97">
        <v>188</v>
      </c>
      <c r="P7" s="85">
        <f t="shared" ref="P7:P14" si="4">O7/$I$14</f>
        <v>0.13583815028901733</v>
      </c>
      <c r="Q7" s="97">
        <v>167</v>
      </c>
      <c r="R7" s="85">
        <f t="shared" ref="R7:R14" si="5">Q7/$K$14</f>
        <v>0.13413654618473897</v>
      </c>
      <c r="S7" s="86">
        <f>Q7-O7</f>
        <v>-21</v>
      </c>
      <c r="T7" s="85">
        <f>S7/$I$7</f>
        <v>-1.810344827586207E-2</v>
      </c>
      <c r="U7" s="97">
        <v>1411</v>
      </c>
      <c r="V7" s="85">
        <f t="shared" ref="V7:V14" si="6">U7/$U$14</f>
        <v>0.8863065326633166</v>
      </c>
      <c r="W7" s="97">
        <v>1261</v>
      </c>
      <c r="X7" s="85">
        <f t="shared" ref="X7:X14" si="7">W7/$W$14</f>
        <v>0.87874564459930316</v>
      </c>
      <c r="Y7" s="86">
        <f>W7-U7</f>
        <v>-150</v>
      </c>
      <c r="Z7" s="85">
        <f>Y7/$U$7</f>
        <v>-0.10630758327427356</v>
      </c>
      <c r="AA7" s="97">
        <v>457</v>
      </c>
      <c r="AB7" s="85">
        <f t="shared" ref="AB7:AB14" si="8">AA7/$AA$14</f>
        <v>0.75913621262458475</v>
      </c>
      <c r="AC7" s="97">
        <v>403</v>
      </c>
      <c r="AD7" s="85">
        <f t="shared" ref="AD7:AD14" si="9">AC7/$AC$14</f>
        <v>0.74491682070240295</v>
      </c>
      <c r="AE7" s="86">
        <f>AC7-AA7</f>
        <v>-54</v>
      </c>
      <c r="AF7" s="85">
        <f>AE7/$AA$7</f>
        <v>-0.11816192560175055</v>
      </c>
      <c r="AG7" s="86">
        <f t="shared" ref="AG7:AG13" si="10">C7+I7+O7+U7+AA7</f>
        <v>4742</v>
      </c>
      <c r="AH7" s="85">
        <f t="shared" ref="AH7:AH14" si="11">AG7/$AG$14</f>
        <v>0.87281428308485187</v>
      </c>
      <c r="AI7" s="86">
        <f t="shared" ref="AI7:AI13" si="12">E7+K7+Q7+W7+AC7</f>
        <v>4276</v>
      </c>
      <c r="AJ7" s="85">
        <f t="shared" ref="AJ7:AJ14" si="13">AI7/$AI$14</f>
        <v>0.86663964329144705</v>
      </c>
      <c r="AK7" s="86">
        <f>AI7-AG7</f>
        <v>-466</v>
      </c>
      <c r="AL7" s="197">
        <f>AK7/$AG$7</f>
        <v>-9.8270771826233658E-2</v>
      </c>
    </row>
    <row r="8" spans="1:39" s="75" customFormat="1" ht="30">
      <c r="A8" s="128"/>
      <c r="B8" s="198" t="s">
        <v>19</v>
      </c>
      <c r="C8" s="97">
        <v>59</v>
      </c>
      <c r="D8" s="85">
        <f t="shared" si="0"/>
        <v>3.5909920876445525E-2</v>
      </c>
      <c r="E8" s="97">
        <v>65</v>
      </c>
      <c r="F8" s="85">
        <f t="shared" si="1"/>
        <v>4.2706964520367936E-2</v>
      </c>
      <c r="G8" s="86">
        <f t="shared" ref="G8:G14" si="14">E8-C8</f>
        <v>6</v>
      </c>
      <c r="H8" s="85">
        <f t="shared" ref="H8:H14" si="15">G8/$C$7</f>
        <v>3.9318479685452159E-3</v>
      </c>
      <c r="I8" s="97">
        <v>115</v>
      </c>
      <c r="J8" s="85">
        <f t="shared" si="2"/>
        <v>8.3092485549132941E-2</v>
      </c>
      <c r="K8" s="97">
        <v>93</v>
      </c>
      <c r="L8" s="85">
        <f t="shared" si="3"/>
        <v>7.4698795180722893E-2</v>
      </c>
      <c r="M8" s="86">
        <f t="shared" ref="M8:M14" si="16">K8-I8</f>
        <v>-22</v>
      </c>
      <c r="N8" s="85">
        <f t="shared" ref="N8:N14" si="17">M8/$I$7</f>
        <v>-1.896551724137931E-2</v>
      </c>
      <c r="O8" s="97">
        <v>18</v>
      </c>
      <c r="P8" s="85">
        <f t="shared" si="4"/>
        <v>1.300578034682081E-2</v>
      </c>
      <c r="Q8" s="97">
        <v>16</v>
      </c>
      <c r="R8" s="85">
        <f t="shared" si="5"/>
        <v>1.285140562248996E-2</v>
      </c>
      <c r="S8" s="86">
        <f t="shared" ref="S8:S14" si="18">Q8-O8</f>
        <v>-2</v>
      </c>
      <c r="T8" s="85">
        <f t="shared" ref="T8:T14" si="19">S8/$I$7</f>
        <v>-1.7241379310344827E-3</v>
      </c>
      <c r="U8" s="97">
        <v>83</v>
      </c>
      <c r="V8" s="85">
        <f t="shared" si="6"/>
        <v>5.2135678391959796E-2</v>
      </c>
      <c r="W8" s="97">
        <v>73</v>
      </c>
      <c r="X8" s="85">
        <f t="shared" si="7"/>
        <v>5.0871080139372825E-2</v>
      </c>
      <c r="Y8" s="86">
        <f t="shared" ref="Y8:Y14" si="20">W8-U8</f>
        <v>-10</v>
      </c>
      <c r="Z8" s="85">
        <f t="shared" ref="Z8:Z14" si="21">Y8/$U$7</f>
        <v>-7.0871722182849041E-3</v>
      </c>
      <c r="AA8" s="97">
        <v>49</v>
      </c>
      <c r="AB8" s="85">
        <f t="shared" si="8"/>
        <v>8.1395348837209308E-2</v>
      </c>
      <c r="AC8" s="97">
        <v>40</v>
      </c>
      <c r="AD8" s="85">
        <f t="shared" si="9"/>
        <v>7.3937153419593352E-2</v>
      </c>
      <c r="AE8" s="86">
        <f t="shared" ref="AE8:AE13" si="22">AC8-AA8</f>
        <v>-9</v>
      </c>
      <c r="AF8" s="85">
        <f t="shared" ref="AF8:AF14" si="23">AE8/$AA$7</f>
        <v>-1.9693654266958426E-2</v>
      </c>
      <c r="AG8" s="86">
        <f t="shared" si="10"/>
        <v>324</v>
      </c>
      <c r="AH8" s="85">
        <f t="shared" si="11"/>
        <v>5.9635560463832137E-2</v>
      </c>
      <c r="AI8" s="86">
        <f t="shared" si="12"/>
        <v>287</v>
      </c>
      <c r="AJ8" s="74">
        <f t="shared" si="13"/>
        <v>5.8167815160113497E-2</v>
      </c>
      <c r="AK8" s="86">
        <f t="shared" ref="AK8:AK13" si="24">AI8-AG8</f>
        <v>-37</v>
      </c>
      <c r="AL8" s="197">
        <f t="shared" ref="AL8:AL13" si="25">AK8/$AG$7</f>
        <v>-7.8026149304091102E-3</v>
      </c>
    </row>
    <row r="9" spans="1:39" s="75" customFormat="1" ht="45">
      <c r="A9" s="128"/>
      <c r="B9" s="198" t="s">
        <v>20</v>
      </c>
      <c r="C9" s="97">
        <v>10</v>
      </c>
      <c r="D9" s="85">
        <f t="shared" si="0"/>
        <v>6.0864272671941567E-3</v>
      </c>
      <c r="E9" s="97">
        <v>7</v>
      </c>
      <c r="F9" s="85">
        <f t="shared" si="1"/>
        <v>4.5992115637319315E-3</v>
      </c>
      <c r="G9" s="86">
        <f t="shared" si="14"/>
        <v>-3</v>
      </c>
      <c r="H9" s="85">
        <f t="shared" si="15"/>
        <v>-1.9659239842726079E-3</v>
      </c>
      <c r="I9" s="97">
        <v>18</v>
      </c>
      <c r="J9" s="85">
        <f t="shared" si="2"/>
        <v>1.300578034682081E-2</v>
      </c>
      <c r="K9" s="97">
        <v>17</v>
      </c>
      <c r="L9" s="85">
        <f t="shared" si="3"/>
        <v>1.3654618473895583E-2</v>
      </c>
      <c r="M9" s="86">
        <f t="shared" si="16"/>
        <v>-1</v>
      </c>
      <c r="N9" s="85">
        <f t="shared" si="17"/>
        <v>-8.6206896551724137E-4</v>
      </c>
      <c r="O9" s="97"/>
      <c r="P9" s="85">
        <f t="shared" si="4"/>
        <v>0</v>
      </c>
      <c r="Q9" s="97"/>
      <c r="R9" s="85">
        <f t="shared" si="5"/>
        <v>0</v>
      </c>
      <c r="S9" s="86">
        <f t="shared" si="18"/>
        <v>0</v>
      </c>
      <c r="T9" s="85">
        <f t="shared" si="19"/>
        <v>0</v>
      </c>
      <c r="U9" s="97">
        <v>6</v>
      </c>
      <c r="V9" s="85">
        <f t="shared" si="6"/>
        <v>3.7688442211055275E-3</v>
      </c>
      <c r="W9" s="97">
        <v>5</v>
      </c>
      <c r="X9" s="85">
        <f t="shared" si="7"/>
        <v>3.4843205574912892E-3</v>
      </c>
      <c r="Y9" s="86">
        <f t="shared" si="20"/>
        <v>-1</v>
      </c>
      <c r="Z9" s="85">
        <f t="shared" si="21"/>
        <v>-7.0871722182849046E-4</v>
      </c>
      <c r="AA9" s="97">
        <v>16</v>
      </c>
      <c r="AB9" s="85">
        <f t="shared" si="8"/>
        <v>2.6578073089700997E-2</v>
      </c>
      <c r="AC9" s="97">
        <v>18</v>
      </c>
      <c r="AD9" s="85">
        <f t="shared" si="9"/>
        <v>3.3271719038817003E-2</v>
      </c>
      <c r="AE9" s="86">
        <f t="shared" si="22"/>
        <v>2</v>
      </c>
      <c r="AF9" s="85">
        <f t="shared" si="23"/>
        <v>4.3763676148796497E-3</v>
      </c>
      <c r="AG9" s="86">
        <f t="shared" si="10"/>
        <v>50</v>
      </c>
      <c r="AH9" s="85">
        <f t="shared" si="11"/>
        <v>9.2030185900975527E-3</v>
      </c>
      <c r="AI9" s="86">
        <f t="shared" si="12"/>
        <v>47</v>
      </c>
      <c r="AJ9" s="74">
        <f t="shared" si="13"/>
        <v>9.5257397648966357E-3</v>
      </c>
      <c r="AK9" s="86">
        <f t="shared" si="24"/>
        <v>-3</v>
      </c>
      <c r="AL9" s="197">
        <f t="shared" si="25"/>
        <v>-6.3264445381695485E-4</v>
      </c>
    </row>
    <row r="10" spans="1:39" s="75" customFormat="1">
      <c r="A10" s="128"/>
      <c r="B10" s="196" t="s">
        <v>21</v>
      </c>
      <c r="C10" s="97">
        <v>5</v>
      </c>
      <c r="D10" s="85">
        <f t="shared" si="0"/>
        <v>3.0432136335970784E-3</v>
      </c>
      <c r="E10" s="97">
        <v>3</v>
      </c>
      <c r="F10" s="85">
        <f t="shared" si="1"/>
        <v>1.9710906701708277E-3</v>
      </c>
      <c r="G10" s="86">
        <f t="shared" si="14"/>
        <v>-2</v>
      </c>
      <c r="H10" s="85">
        <f t="shared" si="15"/>
        <v>-1.3106159895150721E-3</v>
      </c>
      <c r="I10" s="97">
        <v>13</v>
      </c>
      <c r="J10" s="85">
        <f t="shared" si="2"/>
        <v>9.3930635838150294E-3</v>
      </c>
      <c r="K10" s="97">
        <v>8</v>
      </c>
      <c r="L10" s="85">
        <f t="shared" si="3"/>
        <v>6.4257028112449802E-3</v>
      </c>
      <c r="M10" s="86">
        <f t="shared" si="16"/>
        <v>-5</v>
      </c>
      <c r="N10" s="85">
        <f t="shared" si="17"/>
        <v>-4.3103448275862068E-3</v>
      </c>
      <c r="O10" s="97"/>
      <c r="P10" s="85">
        <f t="shared" si="4"/>
        <v>0</v>
      </c>
      <c r="Q10" s="97">
        <v>2</v>
      </c>
      <c r="R10" s="85">
        <f t="shared" si="5"/>
        <v>1.606425702811245E-3</v>
      </c>
      <c r="S10" s="86">
        <f t="shared" si="18"/>
        <v>2</v>
      </c>
      <c r="T10" s="85">
        <f t="shared" si="19"/>
        <v>1.7241379310344827E-3</v>
      </c>
      <c r="U10" s="97">
        <v>14</v>
      </c>
      <c r="V10" s="85">
        <f t="shared" si="6"/>
        <v>8.7939698492462311E-3</v>
      </c>
      <c r="W10" s="97">
        <v>17</v>
      </c>
      <c r="X10" s="85">
        <f t="shared" si="7"/>
        <v>1.1846689895470384E-2</v>
      </c>
      <c r="Y10" s="86">
        <f t="shared" si="20"/>
        <v>3</v>
      </c>
      <c r="Z10" s="85">
        <f t="shared" si="21"/>
        <v>2.1261516654854712E-3</v>
      </c>
      <c r="AA10" s="97">
        <v>31</v>
      </c>
      <c r="AB10" s="85">
        <f t="shared" si="8"/>
        <v>5.1495016611295678E-2</v>
      </c>
      <c r="AC10" s="97">
        <v>29</v>
      </c>
      <c r="AD10" s="85">
        <f t="shared" si="9"/>
        <v>5.3604436229205174E-2</v>
      </c>
      <c r="AE10" s="86">
        <f t="shared" si="22"/>
        <v>-2</v>
      </c>
      <c r="AF10" s="85">
        <f t="shared" si="23"/>
        <v>-4.3763676148796497E-3</v>
      </c>
      <c r="AG10" s="86">
        <f t="shared" si="10"/>
        <v>63</v>
      </c>
      <c r="AH10" s="85">
        <f t="shared" si="11"/>
        <v>1.1595803423522915E-2</v>
      </c>
      <c r="AI10" s="86">
        <f t="shared" si="12"/>
        <v>59</v>
      </c>
      <c r="AJ10" s="74">
        <f t="shared" si="13"/>
        <v>1.1957843534657479E-2</v>
      </c>
      <c r="AK10" s="86">
        <f t="shared" si="24"/>
        <v>-4</v>
      </c>
      <c r="AL10" s="197">
        <f t="shared" si="25"/>
        <v>-8.4352593842260647E-4</v>
      </c>
    </row>
    <row r="11" spans="1:39" s="75" customFormat="1" ht="16.5" customHeight="1">
      <c r="A11" s="128"/>
      <c r="B11" s="196" t="s">
        <v>22</v>
      </c>
      <c r="C11" s="97">
        <v>41</v>
      </c>
      <c r="D11" s="85">
        <f t="shared" si="0"/>
        <v>2.4954351795496044E-2</v>
      </c>
      <c r="E11" s="97">
        <v>44</v>
      </c>
      <c r="F11" s="85">
        <f t="shared" si="1"/>
        <v>2.8909329829172142E-2</v>
      </c>
      <c r="G11" s="86">
        <f t="shared" si="14"/>
        <v>3</v>
      </c>
      <c r="H11" s="85">
        <f t="shared" si="15"/>
        <v>1.9659239842726079E-3</v>
      </c>
      <c r="I11" s="97">
        <v>48</v>
      </c>
      <c r="J11" s="85">
        <f t="shared" si="2"/>
        <v>3.4682080924855488E-2</v>
      </c>
      <c r="K11" s="97">
        <v>37</v>
      </c>
      <c r="L11" s="85">
        <f t="shared" si="3"/>
        <v>2.9718875502008031E-2</v>
      </c>
      <c r="M11" s="86">
        <f t="shared" si="16"/>
        <v>-11</v>
      </c>
      <c r="N11" s="85">
        <f t="shared" si="17"/>
        <v>-9.482758620689655E-3</v>
      </c>
      <c r="O11" s="97">
        <v>4</v>
      </c>
      <c r="P11" s="85">
        <f t="shared" si="4"/>
        <v>2.8901734104046241E-3</v>
      </c>
      <c r="Q11" s="97">
        <v>3</v>
      </c>
      <c r="R11" s="85">
        <f t="shared" si="5"/>
        <v>2.4096385542168677E-3</v>
      </c>
      <c r="S11" s="86">
        <f t="shared" si="18"/>
        <v>-1</v>
      </c>
      <c r="T11" s="85">
        <f t="shared" si="19"/>
        <v>-8.6206896551724137E-4</v>
      </c>
      <c r="U11" s="97">
        <v>35</v>
      </c>
      <c r="V11" s="85">
        <f t="shared" si="6"/>
        <v>2.1984924623115579E-2</v>
      </c>
      <c r="W11" s="97">
        <v>34</v>
      </c>
      <c r="X11" s="85">
        <f t="shared" si="7"/>
        <v>2.3693379790940768E-2</v>
      </c>
      <c r="Y11" s="86">
        <f t="shared" si="20"/>
        <v>-1</v>
      </c>
      <c r="Z11" s="85">
        <f t="shared" si="21"/>
        <v>-7.0871722182849046E-4</v>
      </c>
      <c r="AA11" s="97">
        <v>17</v>
      </c>
      <c r="AB11" s="85">
        <f t="shared" si="8"/>
        <v>2.823920265780731E-2</v>
      </c>
      <c r="AC11" s="97">
        <v>19</v>
      </c>
      <c r="AD11" s="85">
        <f t="shared" si="9"/>
        <v>3.512014787430684E-2</v>
      </c>
      <c r="AE11" s="86">
        <f t="shared" si="22"/>
        <v>2</v>
      </c>
      <c r="AF11" s="85">
        <f t="shared" si="23"/>
        <v>4.3763676148796497E-3</v>
      </c>
      <c r="AG11" s="86">
        <f t="shared" si="10"/>
        <v>145</v>
      </c>
      <c r="AH11" s="85">
        <f t="shared" si="11"/>
        <v>2.6688753911282902E-2</v>
      </c>
      <c r="AI11" s="86">
        <f t="shared" si="12"/>
        <v>137</v>
      </c>
      <c r="AJ11" s="74">
        <f t="shared" si="13"/>
        <v>2.7766518038102959E-2</v>
      </c>
      <c r="AK11" s="86">
        <f t="shared" si="24"/>
        <v>-8</v>
      </c>
      <c r="AL11" s="197">
        <f t="shared" si="25"/>
        <v>-1.6870518768452129E-3</v>
      </c>
    </row>
    <row r="12" spans="1:39" s="75" customFormat="1" ht="45">
      <c r="A12" s="128"/>
      <c r="B12" s="196" t="s">
        <v>23</v>
      </c>
      <c r="C12" s="97">
        <v>1</v>
      </c>
      <c r="D12" s="85">
        <f t="shared" si="0"/>
        <v>6.0864272671941571E-4</v>
      </c>
      <c r="E12" s="97">
        <v>1</v>
      </c>
      <c r="F12" s="85">
        <f t="shared" si="1"/>
        <v>6.5703022339027597E-4</v>
      </c>
      <c r="G12" s="86">
        <f t="shared" si="14"/>
        <v>0</v>
      </c>
      <c r="H12" s="85">
        <f t="shared" si="15"/>
        <v>0</v>
      </c>
      <c r="I12" s="97">
        <v>22</v>
      </c>
      <c r="J12" s="85">
        <f t="shared" si="2"/>
        <v>1.5895953757225433E-2</v>
      </c>
      <c r="K12" s="97">
        <v>37</v>
      </c>
      <c r="L12" s="85">
        <f t="shared" si="3"/>
        <v>2.9718875502008031E-2</v>
      </c>
      <c r="M12" s="86">
        <f t="shared" si="16"/>
        <v>15</v>
      </c>
      <c r="N12" s="85">
        <f t="shared" si="17"/>
        <v>1.2931034482758621E-2</v>
      </c>
      <c r="O12" s="97">
        <v>2</v>
      </c>
      <c r="P12" s="85">
        <f t="shared" si="4"/>
        <v>1.4450867052023121E-3</v>
      </c>
      <c r="Q12" s="97">
        <v>3</v>
      </c>
      <c r="R12" s="85">
        <f t="shared" si="5"/>
        <v>2.4096385542168677E-3</v>
      </c>
      <c r="S12" s="86">
        <f t="shared" si="18"/>
        <v>1</v>
      </c>
      <c r="T12" s="85">
        <f t="shared" si="19"/>
        <v>8.6206896551724137E-4</v>
      </c>
      <c r="U12" s="97">
        <v>24</v>
      </c>
      <c r="V12" s="85">
        <f t="shared" si="6"/>
        <v>1.507537688442211E-2</v>
      </c>
      <c r="W12" s="97">
        <v>25</v>
      </c>
      <c r="X12" s="85">
        <f t="shared" si="7"/>
        <v>1.7421602787456445E-2</v>
      </c>
      <c r="Y12" s="86">
        <f t="shared" si="20"/>
        <v>1</v>
      </c>
      <c r="Z12" s="85">
        <f t="shared" si="21"/>
        <v>7.0871722182849046E-4</v>
      </c>
      <c r="AA12" s="97">
        <v>23</v>
      </c>
      <c r="AB12" s="85">
        <f t="shared" si="8"/>
        <v>3.8205980066445183E-2</v>
      </c>
      <c r="AC12" s="97">
        <v>23</v>
      </c>
      <c r="AD12" s="85">
        <f t="shared" si="9"/>
        <v>4.2513863216266171E-2</v>
      </c>
      <c r="AE12" s="86">
        <f t="shared" si="22"/>
        <v>0</v>
      </c>
      <c r="AF12" s="85">
        <f t="shared" si="23"/>
        <v>0</v>
      </c>
      <c r="AG12" s="86">
        <f t="shared" si="10"/>
        <v>72</v>
      </c>
      <c r="AH12" s="85">
        <f t="shared" si="11"/>
        <v>1.3252346769740474E-2</v>
      </c>
      <c r="AI12" s="86">
        <f t="shared" si="12"/>
        <v>89</v>
      </c>
      <c r="AJ12" s="74">
        <f t="shared" si="13"/>
        <v>1.8038102959059586E-2</v>
      </c>
      <c r="AK12" s="86">
        <f t="shared" si="24"/>
        <v>17</v>
      </c>
      <c r="AL12" s="197">
        <v>-0.13</v>
      </c>
    </row>
    <row r="13" spans="1:39" s="75" customFormat="1" ht="45.75" thickBot="1">
      <c r="A13" s="129"/>
      <c r="B13" s="196" t="s">
        <v>24</v>
      </c>
      <c r="C13" s="97">
        <v>1</v>
      </c>
      <c r="D13" s="85">
        <f t="shared" si="0"/>
        <v>6.0864272671941571E-4</v>
      </c>
      <c r="E13" s="97">
        <v>1</v>
      </c>
      <c r="F13" s="85">
        <f t="shared" si="1"/>
        <v>6.5703022339027597E-4</v>
      </c>
      <c r="G13" s="86">
        <f t="shared" si="14"/>
        <v>0</v>
      </c>
      <c r="H13" s="85">
        <f t="shared" si="15"/>
        <v>0</v>
      </c>
      <c r="I13" s="97">
        <v>8</v>
      </c>
      <c r="J13" s="85">
        <f t="shared" si="2"/>
        <v>5.7803468208092483E-3</v>
      </c>
      <c r="K13" s="97">
        <v>9</v>
      </c>
      <c r="L13" s="85">
        <f t="shared" si="3"/>
        <v>7.2289156626506026E-3</v>
      </c>
      <c r="M13" s="86">
        <f t="shared" si="16"/>
        <v>1</v>
      </c>
      <c r="N13" s="85">
        <f t="shared" si="17"/>
        <v>8.6206896551724137E-4</v>
      </c>
      <c r="O13" s="97"/>
      <c r="P13" s="85">
        <f t="shared" si="4"/>
        <v>0</v>
      </c>
      <c r="Q13" s="97"/>
      <c r="R13" s="85">
        <f t="shared" si="5"/>
        <v>0</v>
      </c>
      <c r="S13" s="86">
        <f t="shared" si="18"/>
        <v>0</v>
      </c>
      <c r="T13" s="85">
        <f t="shared" si="19"/>
        <v>0</v>
      </c>
      <c r="U13" s="97">
        <v>19</v>
      </c>
      <c r="V13" s="85">
        <f t="shared" si="6"/>
        <v>1.193467336683417E-2</v>
      </c>
      <c r="W13" s="97">
        <v>20</v>
      </c>
      <c r="X13" s="85">
        <f t="shared" si="7"/>
        <v>1.3937282229965157E-2</v>
      </c>
      <c r="Y13" s="86">
        <f t="shared" si="20"/>
        <v>1</v>
      </c>
      <c r="Z13" s="85">
        <f t="shared" si="21"/>
        <v>7.0871722182849046E-4</v>
      </c>
      <c r="AA13" s="97">
        <v>9</v>
      </c>
      <c r="AB13" s="85">
        <f t="shared" si="8"/>
        <v>1.4950166112956811E-2</v>
      </c>
      <c r="AC13" s="97">
        <v>9</v>
      </c>
      <c r="AD13" s="85">
        <f t="shared" si="9"/>
        <v>1.6635859519408502E-2</v>
      </c>
      <c r="AE13" s="86">
        <f t="shared" si="22"/>
        <v>0</v>
      </c>
      <c r="AF13" s="85">
        <f t="shared" si="23"/>
        <v>0</v>
      </c>
      <c r="AG13" s="86">
        <f t="shared" si="10"/>
        <v>37</v>
      </c>
      <c r="AH13" s="85">
        <f t="shared" si="11"/>
        <v>6.8102337566721882E-3</v>
      </c>
      <c r="AI13" s="86">
        <f t="shared" si="12"/>
        <v>39</v>
      </c>
      <c r="AJ13" s="74">
        <f t="shared" si="13"/>
        <v>7.9043372517227407E-3</v>
      </c>
      <c r="AK13" s="86">
        <f t="shared" si="24"/>
        <v>2</v>
      </c>
      <c r="AL13" s="197">
        <f t="shared" si="25"/>
        <v>4.2176296921130323E-4</v>
      </c>
    </row>
    <row r="14" spans="1:39" s="75" customFormat="1" ht="15.75" thickBot="1">
      <c r="A14" s="195"/>
      <c r="B14" s="184" t="s">
        <v>16</v>
      </c>
      <c r="C14" s="199">
        <f>SUM(C7:C13)</f>
        <v>1643</v>
      </c>
      <c r="D14" s="271">
        <f t="shared" si="0"/>
        <v>1</v>
      </c>
      <c r="E14" s="200">
        <f>SUM(E7:E13)</f>
        <v>1522</v>
      </c>
      <c r="F14" s="271">
        <f t="shared" si="1"/>
        <v>1</v>
      </c>
      <c r="G14" s="203">
        <f t="shared" si="14"/>
        <v>-121</v>
      </c>
      <c r="H14" s="271">
        <f t="shared" si="15"/>
        <v>-7.9292267365661862E-2</v>
      </c>
      <c r="I14" s="201">
        <f>SUM(I7:I13)</f>
        <v>1384</v>
      </c>
      <c r="J14" s="271">
        <f t="shared" si="2"/>
        <v>1</v>
      </c>
      <c r="K14" s="202">
        <f>SUM(K7:K13)</f>
        <v>1245</v>
      </c>
      <c r="L14" s="271">
        <f t="shared" si="3"/>
        <v>1</v>
      </c>
      <c r="M14" s="203">
        <f t="shared" si="16"/>
        <v>-139</v>
      </c>
      <c r="N14" s="271">
        <f t="shared" si="17"/>
        <v>-0.11982758620689656</v>
      </c>
      <c r="O14" s="201">
        <f>SUM(O7:O13)</f>
        <v>212</v>
      </c>
      <c r="P14" s="271">
        <f t="shared" si="4"/>
        <v>0.15317919075144509</v>
      </c>
      <c r="Q14" s="202">
        <f>SUM(Q7:Q13)</f>
        <v>191</v>
      </c>
      <c r="R14" s="271">
        <f t="shared" si="5"/>
        <v>0.15341365461847389</v>
      </c>
      <c r="S14" s="203">
        <f t="shared" si="18"/>
        <v>-21</v>
      </c>
      <c r="T14" s="271">
        <f t="shared" si="19"/>
        <v>-1.810344827586207E-2</v>
      </c>
      <c r="U14" s="199">
        <f>SUM(U7:U13)</f>
        <v>1592</v>
      </c>
      <c r="V14" s="271">
        <f t="shared" si="6"/>
        <v>1</v>
      </c>
      <c r="W14" s="200">
        <f>SUM(W7:W13)</f>
        <v>1435</v>
      </c>
      <c r="X14" s="271">
        <f t="shared" si="7"/>
        <v>1</v>
      </c>
      <c r="Y14" s="203">
        <f t="shared" si="20"/>
        <v>-157</v>
      </c>
      <c r="Z14" s="271">
        <f t="shared" si="21"/>
        <v>-0.111268603827073</v>
      </c>
      <c r="AA14" s="199">
        <f>SUM(AA7:AA13)</f>
        <v>602</v>
      </c>
      <c r="AB14" s="271">
        <f t="shared" si="8"/>
        <v>1</v>
      </c>
      <c r="AC14" s="200">
        <f>SUM(AC7:AC13)</f>
        <v>541</v>
      </c>
      <c r="AD14" s="271">
        <f t="shared" si="9"/>
        <v>1</v>
      </c>
      <c r="AE14" s="200">
        <f>AC14-AA14</f>
        <v>-61</v>
      </c>
      <c r="AF14" s="271">
        <f t="shared" si="23"/>
        <v>-0.13347921225382933</v>
      </c>
      <c r="AG14" s="200">
        <f>SUM(AG7:AG13)</f>
        <v>5433</v>
      </c>
      <c r="AH14" s="271">
        <f t="shared" si="11"/>
        <v>1</v>
      </c>
      <c r="AI14" s="203">
        <f>SUM(AI7:AI13)</f>
        <v>4934</v>
      </c>
      <c r="AJ14" s="204">
        <f t="shared" si="13"/>
        <v>1</v>
      </c>
      <c r="AK14" s="203">
        <f>AI14-AG14</f>
        <v>-499</v>
      </c>
      <c r="AL14" s="205">
        <f>AK14/$AK$14</f>
        <v>1</v>
      </c>
    </row>
    <row r="15" spans="1:39" s="75" customFormat="1">
      <c r="A15" s="87"/>
      <c r="B15" s="87"/>
      <c r="C15" s="88"/>
      <c r="D15" s="89"/>
      <c r="E15" s="90"/>
      <c r="F15" s="89"/>
      <c r="G15" s="91"/>
      <c r="H15" s="89"/>
      <c r="I15" s="92"/>
      <c r="J15" s="89"/>
      <c r="K15" s="93"/>
      <c r="L15" s="89"/>
      <c r="M15" s="91"/>
      <c r="N15" s="89"/>
      <c r="O15" s="92"/>
      <c r="P15" s="89"/>
      <c r="Q15" s="93"/>
      <c r="R15" s="89"/>
      <c r="S15" s="91"/>
      <c r="T15" s="89"/>
      <c r="U15" s="88"/>
      <c r="V15" s="89"/>
      <c r="W15" s="90"/>
      <c r="X15" s="89"/>
      <c r="Y15" s="91"/>
      <c r="Z15" s="89"/>
      <c r="AA15" s="88"/>
      <c r="AB15" s="89"/>
      <c r="AC15" s="90"/>
      <c r="AD15" s="89"/>
      <c r="AE15" s="90"/>
      <c r="AF15" s="89"/>
      <c r="AG15" s="90"/>
      <c r="AH15" s="89"/>
      <c r="AI15" s="94"/>
      <c r="AJ15" s="95"/>
      <c r="AK15" s="91"/>
      <c r="AL15" s="89"/>
    </row>
    <row r="16" spans="1:39" s="72" customFormat="1" ht="18.75">
      <c r="A16" s="29"/>
      <c r="B16" s="96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2:40" ht="18.75">
      <c r="B17" s="107"/>
      <c r="AE17" s="29"/>
      <c r="AF17" s="29"/>
      <c r="AG17" s="29"/>
      <c r="AH17" s="29"/>
      <c r="AI17" s="29"/>
      <c r="AJ17" s="29"/>
      <c r="AK17" s="29"/>
      <c r="AL17" s="29"/>
    </row>
    <row r="18" spans="2:40">
      <c r="AE18" s="29"/>
      <c r="AF18" s="29"/>
      <c r="AG18" s="29"/>
      <c r="AH18" s="29"/>
      <c r="AI18" s="29"/>
      <c r="AJ18" s="29"/>
      <c r="AK18" s="29"/>
      <c r="AL18" s="29"/>
    </row>
    <row r="19" spans="2:40">
      <c r="AE19" s="29"/>
      <c r="AF19" s="29"/>
      <c r="AG19" s="29"/>
      <c r="AH19" s="29"/>
      <c r="AI19" s="29"/>
      <c r="AJ19" s="29"/>
      <c r="AK19" s="29"/>
      <c r="AL19" s="29"/>
    </row>
    <row r="20" spans="2:40" ht="15.75" customHeight="1">
      <c r="AI20" s="29"/>
      <c r="AJ20" s="29"/>
      <c r="AK20" s="29"/>
      <c r="AL20" s="29"/>
      <c r="AM20" s="29"/>
      <c r="AN20" s="29"/>
    </row>
    <row r="21" spans="2:40">
      <c r="AI21" s="29"/>
      <c r="AJ21" s="29"/>
      <c r="AK21" s="29"/>
      <c r="AL21" s="29"/>
      <c r="AM21" s="29"/>
      <c r="AN21" s="29"/>
    </row>
    <row r="22" spans="2:40">
      <c r="AI22" s="29"/>
      <c r="AJ22" s="29"/>
      <c r="AK22" s="29"/>
      <c r="AL22" s="29"/>
      <c r="AM22" s="29"/>
      <c r="AN22" s="29"/>
    </row>
    <row r="23" spans="2:40">
      <c r="AI23" s="29"/>
      <c r="AJ23" s="29"/>
      <c r="AK23" s="29"/>
      <c r="AL23" s="29"/>
      <c r="AM23" s="29"/>
      <c r="AN23" s="29"/>
    </row>
    <row r="24" spans="2:40">
      <c r="AI24" s="29"/>
      <c r="AJ24" s="29"/>
      <c r="AK24" s="29"/>
      <c r="AL24" s="29"/>
      <c r="AM24" s="29"/>
      <c r="AN24" s="29"/>
    </row>
    <row r="25" spans="2:40">
      <c r="AI25" s="29"/>
      <c r="AJ25" s="29"/>
      <c r="AK25" s="29"/>
      <c r="AL25" s="29"/>
      <c r="AM25" s="29"/>
      <c r="AN25" s="29"/>
    </row>
    <row r="26" spans="2:40">
      <c r="AI26" s="29"/>
      <c r="AJ26" s="29"/>
      <c r="AK26" s="29"/>
      <c r="AL26" s="29"/>
      <c r="AM26" s="29"/>
      <c r="AN26" s="29"/>
    </row>
    <row r="27" spans="2:40">
      <c r="AI27" s="29"/>
      <c r="AJ27" s="29"/>
      <c r="AK27" s="29"/>
      <c r="AL27" s="29"/>
      <c r="AM27" s="29"/>
      <c r="AN27" s="29">
        <f>SUM(AM27:AM27)</f>
        <v>0</v>
      </c>
    </row>
    <row r="28" spans="2:40">
      <c r="AI28" s="29"/>
      <c r="AJ28" s="29"/>
      <c r="AK28" s="29"/>
      <c r="AL28" s="29"/>
      <c r="AM28" s="29"/>
      <c r="AN28" s="29">
        <f>SUM(AM28:AM28)</f>
        <v>0</v>
      </c>
    </row>
    <row r="29" spans="2:40">
      <c r="AI29" s="29"/>
      <c r="AJ29" s="29"/>
      <c r="AK29" s="29"/>
      <c r="AL29" s="29"/>
      <c r="AM29" s="29"/>
      <c r="AN29" s="29">
        <f>SUM(AM29:AM29)</f>
        <v>0</v>
      </c>
    </row>
    <row r="30" spans="2:40">
      <c r="AI30" s="29"/>
      <c r="AJ30" s="29"/>
      <c r="AK30" s="29"/>
      <c r="AL30" s="29"/>
      <c r="AM30" s="29"/>
      <c r="AN30" s="29">
        <f>SUM(AM30:AM30)</f>
        <v>0</v>
      </c>
    </row>
    <row r="31" spans="2:40">
      <c r="AI31" s="29"/>
      <c r="AJ31" s="29"/>
      <c r="AK31" s="29"/>
      <c r="AL31" s="29"/>
      <c r="AM31" s="29"/>
      <c r="AN31" s="29">
        <f>SUM(AM31:AM31)</f>
        <v>0</v>
      </c>
    </row>
    <row r="32" spans="2:40">
      <c r="AI32" s="29"/>
      <c r="AJ32" s="29"/>
      <c r="AK32" s="29"/>
      <c r="AL32" s="29"/>
      <c r="AM32" s="29"/>
      <c r="AN32" s="29"/>
    </row>
    <row r="33" spans="35:40">
      <c r="AI33" s="29"/>
      <c r="AJ33" s="29"/>
      <c r="AK33" s="29"/>
      <c r="AL33" s="29"/>
      <c r="AM33" s="29"/>
      <c r="AN33" s="29"/>
    </row>
    <row r="34" spans="35:40">
      <c r="AI34" s="29"/>
      <c r="AJ34" s="29"/>
      <c r="AK34" s="29"/>
      <c r="AL34" s="29"/>
      <c r="AM34" s="29"/>
      <c r="AN34" s="29">
        <f t="shared" ref="AN34:AN41" si="26">SUM(AM34:AM34)</f>
        <v>0</v>
      </c>
    </row>
    <row r="35" spans="35:40">
      <c r="AI35" s="29"/>
      <c r="AJ35" s="29"/>
      <c r="AK35" s="29"/>
      <c r="AL35" s="29"/>
      <c r="AM35" s="29"/>
      <c r="AN35" s="29">
        <f t="shared" si="26"/>
        <v>0</v>
      </c>
    </row>
    <row r="36" spans="35:40">
      <c r="AI36" s="29"/>
      <c r="AJ36" s="29"/>
      <c r="AK36" s="29"/>
      <c r="AL36" s="29"/>
      <c r="AM36" s="29"/>
      <c r="AN36" s="29">
        <f t="shared" si="26"/>
        <v>0</v>
      </c>
    </row>
    <row r="37" spans="35:40">
      <c r="AI37" s="29"/>
      <c r="AJ37" s="29"/>
      <c r="AK37" s="29"/>
      <c r="AL37" s="29"/>
      <c r="AM37" s="29"/>
      <c r="AN37" s="29">
        <f t="shared" si="26"/>
        <v>0</v>
      </c>
    </row>
    <row r="38" spans="35:40">
      <c r="AI38" s="29"/>
      <c r="AJ38" s="29"/>
      <c r="AK38" s="29"/>
      <c r="AL38" s="29"/>
      <c r="AM38" s="29"/>
      <c r="AN38" s="29">
        <f t="shared" si="26"/>
        <v>0</v>
      </c>
    </row>
    <row r="39" spans="35:40">
      <c r="AI39" s="29"/>
      <c r="AJ39" s="29"/>
      <c r="AK39" s="29"/>
      <c r="AL39" s="29"/>
      <c r="AM39" s="29"/>
      <c r="AN39" s="29">
        <f t="shared" si="26"/>
        <v>0</v>
      </c>
    </row>
    <row r="40" spans="35:40">
      <c r="AI40" s="29"/>
      <c r="AJ40" s="29"/>
      <c r="AK40" s="29"/>
      <c r="AL40" s="29"/>
      <c r="AM40" s="29"/>
      <c r="AN40" s="29">
        <f t="shared" si="26"/>
        <v>0</v>
      </c>
    </row>
    <row r="41" spans="35:40">
      <c r="AI41" s="29"/>
      <c r="AJ41" s="29"/>
      <c r="AK41" s="29"/>
      <c r="AL41" s="29"/>
      <c r="AM41" s="29"/>
      <c r="AN41" s="29">
        <f t="shared" si="26"/>
        <v>0</v>
      </c>
    </row>
    <row r="42" spans="35:40">
      <c r="AI42" s="29"/>
      <c r="AJ42" s="29"/>
      <c r="AK42" s="29"/>
      <c r="AL42" s="29"/>
      <c r="AM42" s="29"/>
      <c r="AN42" s="29"/>
    </row>
    <row r="43" spans="35:40">
      <c r="AI43" s="29"/>
      <c r="AJ43" s="29"/>
      <c r="AK43" s="29"/>
      <c r="AL43" s="29"/>
      <c r="AM43" s="29"/>
      <c r="AN43" s="29">
        <f t="shared" ref="AN43:AN49" si="27">SUM(AM43:AM43)</f>
        <v>0</v>
      </c>
    </row>
    <row r="44" spans="35:40">
      <c r="AI44" s="29"/>
      <c r="AJ44" s="29"/>
      <c r="AK44" s="29"/>
      <c r="AL44" s="29"/>
      <c r="AM44" s="29"/>
      <c r="AN44" s="29">
        <f t="shared" si="27"/>
        <v>0</v>
      </c>
    </row>
    <row r="45" spans="35:40">
      <c r="AI45" s="29"/>
      <c r="AJ45" s="29"/>
      <c r="AK45" s="29"/>
      <c r="AL45" s="29"/>
      <c r="AM45" s="29"/>
      <c r="AN45" s="29">
        <f t="shared" si="27"/>
        <v>0</v>
      </c>
    </row>
    <row r="46" spans="35:40">
      <c r="AI46" s="29"/>
      <c r="AJ46" s="29"/>
      <c r="AK46" s="29"/>
      <c r="AL46" s="29"/>
      <c r="AM46" s="29"/>
      <c r="AN46" s="29">
        <f t="shared" si="27"/>
        <v>0</v>
      </c>
    </row>
    <row r="47" spans="35:40">
      <c r="AI47" s="29"/>
      <c r="AJ47" s="29"/>
      <c r="AK47" s="29"/>
      <c r="AL47" s="29"/>
      <c r="AM47" s="29"/>
      <c r="AN47" s="29">
        <f t="shared" si="27"/>
        <v>0</v>
      </c>
    </row>
    <row r="48" spans="35:40">
      <c r="AI48" s="29"/>
      <c r="AJ48" s="29"/>
      <c r="AK48" s="29"/>
      <c r="AL48" s="29"/>
      <c r="AM48" s="29"/>
      <c r="AN48" s="29">
        <f t="shared" si="27"/>
        <v>0</v>
      </c>
    </row>
    <row r="49" spans="1:40">
      <c r="AI49" s="29"/>
      <c r="AJ49" s="29"/>
      <c r="AK49" s="29"/>
      <c r="AL49" s="29"/>
      <c r="AM49" s="29"/>
      <c r="AN49" s="29">
        <f t="shared" si="27"/>
        <v>0</v>
      </c>
    </row>
    <row r="50" spans="1:40">
      <c r="AI50" s="29"/>
      <c r="AJ50" s="29"/>
      <c r="AK50" s="29"/>
      <c r="AL50" s="29"/>
      <c r="AM50" s="29"/>
      <c r="AN50" s="29"/>
    </row>
    <row r="51" spans="1:40">
      <c r="AI51" s="29"/>
      <c r="AJ51" s="29"/>
      <c r="AK51" s="29"/>
      <c r="AL51" s="29"/>
      <c r="AM51" s="29"/>
      <c r="AN51" s="29">
        <f>SUM(AM51:AM51)</f>
        <v>0</v>
      </c>
    </row>
    <row r="52" spans="1:40">
      <c r="AI52" s="29"/>
      <c r="AJ52" s="29"/>
      <c r="AK52" s="29"/>
      <c r="AL52" s="29"/>
      <c r="AM52" s="29"/>
      <c r="AN52" s="29">
        <f>SUM(AM52:AM52)</f>
        <v>0</v>
      </c>
    </row>
    <row r="53" spans="1:40">
      <c r="AI53" s="29"/>
      <c r="AJ53" s="29"/>
      <c r="AK53" s="29"/>
      <c r="AL53" s="29"/>
      <c r="AM53" s="29"/>
      <c r="AN53" s="29">
        <f>SUM(AM53:AM53)</f>
        <v>0</v>
      </c>
    </row>
    <row r="54" spans="1:40">
      <c r="AE54" s="29"/>
      <c r="AF54" s="29"/>
      <c r="AG54" s="29"/>
      <c r="AH54" s="29"/>
      <c r="AI54" s="29"/>
      <c r="AJ54" s="29"/>
      <c r="AK54" s="29"/>
      <c r="AL54" s="29"/>
    </row>
    <row r="55" spans="1:40">
      <c r="A55" s="4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40">
      <c r="A56" s="43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40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40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40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40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40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1:40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spans="1:40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1:40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 spans="1:38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</row>
    <row r="66" spans="1:38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1:38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1:38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1:38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1:38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1:38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spans="1:38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  <row r="73" spans="1:38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</row>
    <row r="74" spans="1:38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</row>
    <row r="75" spans="1:38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6" spans="1:38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 spans="1:38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</row>
    <row r="78" spans="1:38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 spans="1:38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1:38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1:38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1:38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spans="1:38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 spans="1:38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</row>
    <row r="85" spans="1:38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</row>
    <row r="86" spans="1:38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</row>
    <row r="87" spans="1:38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</row>
    <row r="88" spans="1:38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</row>
    <row r="89" spans="1:38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</row>
    <row r="90" spans="1:38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1:38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1:38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1:38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1:38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1:38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</row>
    <row r="96" spans="1:38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</row>
    <row r="97" spans="1:38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</row>
    <row r="98" spans="1:38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</row>
    <row r="99" spans="1:38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1:38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</row>
    <row r="101" spans="1:38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</row>
    <row r="102" spans="1:38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1:38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1:38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1:38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1:38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1:38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1:38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1:38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1:38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1:38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1:38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1:38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1:38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1:38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1:38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1:38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spans="1:38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spans="1:38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</row>
    <row r="120" spans="1:38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</row>
    <row r="121" spans="1:38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</row>
    <row r="122" spans="1:38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</row>
    <row r="123" spans="1:38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</row>
    <row r="124" spans="1:38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</row>
    <row r="125" spans="1:38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</row>
    <row r="126" spans="1:38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</row>
    <row r="127" spans="1:38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</row>
    <row r="128" spans="1:38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</row>
    <row r="129" spans="1:38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</row>
    <row r="130" spans="1:38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</row>
    <row r="131" spans="1:38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</row>
    <row r="132" spans="1:38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</row>
    <row r="133" spans="1:38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</row>
    <row r="134" spans="1:38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</row>
    <row r="135" spans="1:38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</row>
    <row r="136" spans="1:38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</row>
    <row r="137" spans="1:38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</row>
    <row r="138" spans="1:38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</row>
    <row r="139" spans="1:38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</row>
    <row r="140" spans="1:38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</row>
    <row r="141" spans="1:38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</row>
    <row r="142" spans="1:38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</row>
    <row r="143" spans="1:38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</row>
    <row r="144" spans="1:38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</row>
    <row r="145" spans="1:38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</row>
    <row r="146" spans="1:38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</row>
    <row r="147" spans="1:38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</row>
    <row r="148" spans="1:38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</row>
    <row r="149" spans="1:38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</row>
    <row r="150" spans="1:38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</row>
    <row r="151" spans="1:38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</row>
    <row r="152" spans="1:38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</row>
    <row r="153" spans="1:38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</row>
    <row r="154" spans="1:38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</row>
    <row r="155" spans="1:38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</row>
    <row r="156" spans="1:38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</row>
    <row r="157" spans="1:38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</row>
    <row r="158" spans="1:38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</row>
    <row r="159" spans="1:38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</row>
    <row r="160" spans="1:38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</row>
    <row r="161" spans="1:38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</row>
    <row r="162" spans="1:38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</row>
    <row r="163" spans="1:38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</row>
    <row r="164" spans="1:38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</row>
    <row r="165" spans="1:38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</row>
    <row r="166" spans="1:38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</row>
    <row r="167" spans="1:38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</row>
    <row r="168" spans="1:38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</row>
    <row r="169" spans="1:38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</row>
    <row r="170" spans="1:38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</row>
    <row r="171" spans="1:38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</row>
    <row r="172" spans="1:38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</row>
    <row r="173" spans="1:38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</row>
    <row r="174" spans="1:38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</row>
    <row r="175" spans="1:38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</row>
    <row r="176" spans="1:38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</row>
    <row r="177" spans="1:38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</row>
    <row r="178" spans="1:38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</row>
    <row r="179" spans="1:38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</row>
    <row r="180" spans="1:38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</row>
    <row r="181" spans="1:38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</row>
    <row r="182" spans="1:38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</row>
    <row r="183" spans="1:38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</row>
    <row r="184" spans="1:38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</row>
  </sheetData>
  <mergeCells count="25">
    <mergeCell ref="O5:P5"/>
    <mergeCell ref="Q5:R5"/>
    <mergeCell ref="S5:T5"/>
    <mergeCell ref="AG4:AL4"/>
    <mergeCell ref="AG5:AH5"/>
    <mergeCell ref="AI5:AJ5"/>
    <mergeCell ref="AK5:AL5"/>
    <mergeCell ref="AE5:AF5"/>
    <mergeCell ref="W5:X5"/>
    <mergeCell ref="C3:AL3"/>
    <mergeCell ref="AA4:AE4"/>
    <mergeCell ref="C5:D5"/>
    <mergeCell ref="E5:F5"/>
    <mergeCell ref="G5:H5"/>
    <mergeCell ref="I5:J5"/>
    <mergeCell ref="U5:V5"/>
    <mergeCell ref="AA5:AB5"/>
    <mergeCell ref="K5:L5"/>
    <mergeCell ref="C4:H4"/>
    <mergeCell ref="I4:N4"/>
    <mergeCell ref="U4:Z4"/>
    <mergeCell ref="AC5:AD5"/>
    <mergeCell ref="M5:N5"/>
    <mergeCell ref="Y5:Z5"/>
    <mergeCell ref="O4:T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6"/>
  <sheetViews>
    <sheetView workbookViewId="0">
      <selection activeCell="N33" sqref="N33"/>
    </sheetView>
  </sheetViews>
  <sheetFormatPr defaultRowHeight="15"/>
  <cols>
    <col min="1" max="1" width="1.140625" style="110" customWidth="1"/>
    <col min="2" max="2" width="17.140625" customWidth="1"/>
    <col min="3" max="3" width="5.28515625" customWidth="1"/>
    <col min="4" max="4" width="5.85546875" customWidth="1"/>
    <col min="5" max="5" width="5.5703125" customWidth="1"/>
    <col min="6" max="6" width="6.28515625" customWidth="1"/>
    <col min="7" max="7" width="5.42578125" customWidth="1"/>
    <col min="8" max="8" width="7.5703125" customWidth="1"/>
    <col min="9" max="9" width="5.42578125" customWidth="1"/>
    <col min="10" max="10" width="6.42578125" customWidth="1"/>
    <col min="11" max="11" width="5.140625" customWidth="1"/>
    <col min="12" max="12" width="5.85546875" customWidth="1"/>
    <col min="13" max="13" width="8.7109375" customWidth="1"/>
    <col min="14" max="14" width="5.42578125" customWidth="1"/>
    <col min="15" max="15" width="6.140625" customWidth="1"/>
    <col min="16" max="16" width="7.85546875" customWidth="1"/>
    <col min="17" max="56" width="9.140625" style="110"/>
  </cols>
  <sheetData>
    <row r="1" spans="1:56" s="67" customFormat="1" ht="16.5" customHeight="1">
      <c r="A1" s="109"/>
      <c r="B1" s="68" t="s">
        <v>85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</row>
    <row r="2" spans="1:56" s="67" customFormat="1" ht="12.75" thickBot="1">
      <c r="A2" s="109"/>
      <c r="B2" s="70" t="s">
        <v>123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</row>
    <row r="3" spans="1:56" ht="18.75" customHeight="1">
      <c r="A3" s="111"/>
      <c r="B3" s="206"/>
      <c r="C3" s="348" t="s">
        <v>2</v>
      </c>
      <c r="D3" s="348"/>
      <c r="E3" s="349" t="s">
        <v>3</v>
      </c>
      <c r="F3" s="349"/>
      <c r="G3" s="349" t="s">
        <v>82</v>
      </c>
      <c r="H3" s="349"/>
      <c r="I3" s="348" t="s">
        <v>5</v>
      </c>
      <c r="J3" s="348"/>
      <c r="K3" s="348" t="s">
        <v>6</v>
      </c>
      <c r="L3" s="348"/>
      <c r="M3" s="291" t="s">
        <v>132</v>
      </c>
      <c r="N3" s="346" t="s">
        <v>122</v>
      </c>
      <c r="O3" s="346"/>
      <c r="P3" s="347"/>
    </row>
    <row r="4" spans="1:56">
      <c r="A4" s="111"/>
      <c r="B4" s="232"/>
      <c r="C4" s="238" t="s">
        <v>49</v>
      </c>
      <c r="D4" s="238" t="s">
        <v>50</v>
      </c>
      <c r="E4" s="238" t="s">
        <v>49</v>
      </c>
      <c r="F4" s="238" t="s">
        <v>50</v>
      </c>
      <c r="G4" s="238" t="s">
        <v>49</v>
      </c>
      <c r="H4" s="238" t="s">
        <v>50</v>
      </c>
      <c r="I4" s="238" t="s">
        <v>49</v>
      </c>
      <c r="J4" s="238" t="s">
        <v>50</v>
      </c>
      <c r="K4" s="238" t="s">
        <v>49</v>
      </c>
      <c r="L4" s="238" t="s">
        <v>50</v>
      </c>
      <c r="M4" s="213" t="s">
        <v>49</v>
      </c>
      <c r="N4" s="213" t="s">
        <v>49</v>
      </c>
      <c r="O4" s="213" t="s">
        <v>50</v>
      </c>
      <c r="P4" s="233" t="s">
        <v>84</v>
      </c>
    </row>
    <row r="5" spans="1:56">
      <c r="A5" s="243"/>
      <c r="B5" s="295" t="s">
        <v>26</v>
      </c>
      <c r="C5" s="97">
        <v>7</v>
      </c>
      <c r="D5" s="207">
        <f>C5/$C$26</f>
        <v>0.109375</v>
      </c>
      <c r="E5" s="97">
        <v>17</v>
      </c>
      <c r="F5" s="207">
        <f t="shared" ref="F5:F10" si="0">E5/$E$26</f>
        <v>0.18279569892473119</v>
      </c>
      <c r="G5" s="97">
        <v>3</v>
      </c>
      <c r="H5" s="207">
        <f>G5/$G$26</f>
        <v>0.16666666666666666</v>
      </c>
      <c r="I5" s="97">
        <v>9</v>
      </c>
      <c r="J5" s="207">
        <f>I5/$I$26</f>
        <v>0.12328767123287671</v>
      </c>
      <c r="K5" s="97">
        <v>4</v>
      </c>
      <c r="L5" s="207">
        <f>K5/$K$26</f>
        <v>0.1</v>
      </c>
      <c r="M5" s="235">
        <v>46</v>
      </c>
      <c r="N5" s="214">
        <f t="shared" ref="N5:N25" si="1">SUM(C5+E5+G5+I5+K5)</f>
        <v>40</v>
      </c>
      <c r="O5" s="215">
        <f t="shared" ref="O5:O26" si="2">N5/$N$26</f>
        <v>0.1388888888888889</v>
      </c>
      <c r="P5" s="234">
        <f t="shared" ref="P5:P25" si="3">N5-M5</f>
        <v>-6</v>
      </c>
    </row>
    <row r="6" spans="1:56">
      <c r="A6" s="243"/>
      <c r="B6" s="295" t="s">
        <v>27</v>
      </c>
      <c r="C6" s="97">
        <v>1</v>
      </c>
      <c r="D6" s="207">
        <f>C6/$C$26</f>
        <v>1.5625E-2</v>
      </c>
      <c r="E6" s="97">
        <v>1</v>
      </c>
      <c r="F6" s="207">
        <f t="shared" si="0"/>
        <v>1.0752688172043012E-2</v>
      </c>
      <c r="G6" s="97">
        <v>1</v>
      </c>
      <c r="H6" s="207">
        <f>G6/$G$26</f>
        <v>5.5555555555555552E-2</v>
      </c>
      <c r="I6" s="97"/>
      <c r="J6" s="207"/>
      <c r="K6" s="97"/>
      <c r="L6" s="207"/>
      <c r="M6" s="235">
        <v>4</v>
      </c>
      <c r="N6" s="214">
        <f t="shared" si="1"/>
        <v>3</v>
      </c>
      <c r="O6" s="215">
        <f t="shared" si="2"/>
        <v>1.0416666666666666E-2</v>
      </c>
      <c r="P6" s="234">
        <f t="shared" si="3"/>
        <v>-1</v>
      </c>
    </row>
    <row r="7" spans="1:56">
      <c r="A7" s="243"/>
      <c r="B7" s="295" t="s">
        <v>28</v>
      </c>
      <c r="C7" s="97"/>
      <c r="D7" s="207"/>
      <c r="E7" s="97">
        <v>1</v>
      </c>
      <c r="F7" s="207">
        <f t="shared" si="0"/>
        <v>1.0752688172043012E-2</v>
      </c>
      <c r="G7" s="97"/>
      <c r="H7" s="207"/>
      <c r="I7" s="97"/>
      <c r="J7" s="207"/>
      <c r="K7" s="97"/>
      <c r="L7" s="207"/>
      <c r="M7" s="235">
        <v>2</v>
      </c>
      <c r="N7" s="214">
        <f t="shared" si="1"/>
        <v>1</v>
      </c>
      <c r="O7" s="215">
        <f t="shared" si="2"/>
        <v>3.472222222222222E-3</v>
      </c>
      <c r="P7" s="234">
        <f t="shared" si="3"/>
        <v>-1</v>
      </c>
    </row>
    <row r="8" spans="1:56">
      <c r="A8" s="243"/>
      <c r="B8" s="295" t="s">
        <v>90</v>
      </c>
      <c r="C8" s="97">
        <v>1</v>
      </c>
      <c r="D8" s="207">
        <f>C8/$C$26</f>
        <v>1.5625E-2</v>
      </c>
      <c r="E8" s="97">
        <v>1</v>
      </c>
      <c r="F8" s="207">
        <f t="shared" si="0"/>
        <v>1.0752688172043012E-2</v>
      </c>
      <c r="G8" s="97"/>
      <c r="H8" s="207"/>
      <c r="I8" s="97"/>
      <c r="J8" s="207"/>
      <c r="K8" s="97">
        <v>1</v>
      </c>
      <c r="L8" s="207">
        <f t="shared" ref="L8" si="4">K8/$K$26</f>
        <v>2.5000000000000001E-2</v>
      </c>
      <c r="M8" s="235">
        <v>3</v>
      </c>
      <c r="N8" s="214">
        <f t="shared" si="1"/>
        <v>3</v>
      </c>
      <c r="O8" s="215">
        <f t="shared" si="2"/>
        <v>1.0416666666666666E-2</v>
      </c>
      <c r="P8" s="234">
        <f t="shared" si="3"/>
        <v>0</v>
      </c>
    </row>
    <row r="9" spans="1:56">
      <c r="A9" s="243"/>
      <c r="B9" s="295" t="s">
        <v>91</v>
      </c>
      <c r="C9" s="97"/>
      <c r="D9" s="207"/>
      <c r="E9" s="97">
        <v>1</v>
      </c>
      <c r="F9" s="207">
        <f t="shared" si="0"/>
        <v>1.0752688172043012E-2</v>
      </c>
      <c r="G9" s="97"/>
      <c r="H9" s="207"/>
      <c r="I9" s="97"/>
      <c r="J9" s="207"/>
      <c r="K9" s="97"/>
      <c r="L9" s="207"/>
      <c r="M9" s="235">
        <v>1</v>
      </c>
      <c r="N9" s="214">
        <f t="shared" si="1"/>
        <v>1</v>
      </c>
      <c r="O9" s="215">
        <f t="shared" si="2"/>
        <v>3.472222222222222E-3</v>
      </c>
      <c r="P9" s="234">
        <f t="shared" si="3"/>
        <v>0</v>
      </c>
    </row>
    <row r="10" spans="1:56">
      <c r="A10" s="243"/>
      <c r="B10" s="295" t="s">
        <v>29</v>
      </c>
      <c r="C10" s="97">
        <v>33</v>
      </c>
      <c r="D10" s="207">
        <f>C10/$C$26</f>
        <v>0.515625</v>
      </c>
      <c r="E10" s="97">
        <v>24</v>
      </c>
      <c r="F10" s="207">
        <f t="shared" si="0"/>
        <v>0.25806451612903225</v>
      </c>
      <c r="G10" s="97">
        <v>5</v>
      </c>
      <c r="H10" s="207">
        <f>G10/$G$26</f>
        <v>0.27777777777777779</v>
      </c>
      <c r="I10" s="97">
        <v>28</v>
      </c>
      <c r="J10" s="207">
        <f>I10/$I$26</f>
        <v>0.38356164383561642</v>
      </c>
      <c r="K10" s="97">
        <v>15</v>
      </c>
      <c r="L10" s="207">
        <f>K10/$K$26</f>
        <v>0.375</v>
      </c>
      <c r="M10" s="235">
        <v>110</v>
      </c>
      <c r="N10" s="214">
        <f t="shared" si="1"/>
        <v>105</v>
      </c>
      <c r="O10" s="215">
        <f t="shared" si="2"/>
        <v>0.36458333333333331</v>
      </c>
      <c r="P10" s="234">
        <f t="shared" si="3"/>
        <v>-5</v>
      </c>
    </row>
    <row r="11" spans="1:56">
      <c r="A11" s="243"/>
      <c r="B11" s="295" t="s">
        <v>108</v>
      </c>
      <c r="C11" s="97"/>
      <c r="D11" s="207"/>
      <c r="E11" s="97"/>
      <c r="F11" s="207"/>
      <c r="G11" s="97"/>
      <c r="H11" s="207"/>
      <c r="I11" s="97">
        <v>1</v>
      </c>
      <c r="J11" s="207">
        <f>I11/$I$26</f>
        <v>1.3698630136986301E-2</v>
      </c>
      <c r="K11" s="97"/>
      <c r="L11" s="207"/>
      <c r="M11" s="235">
        <v>1</v>
      </c>
      <c r="N11" s="214">
        <f t="shared" si="1"/>
        <v>1</v>
      </c>
      <c r="O11" s="215">
        <f t="shared" si="2"/>
        <v>3.472222222222222E-3</v>
      </c>
      <c r="P11" s="234">
        <f t="shared" si="3"/>
        <v>0</v>
      </c>
    </row>
    <row r="12" spans="1:56">
      <c r="A12" s="243"/>
      <c r="B12" s="295" t="s">
        <v>115</v>
      </c>
      <c r="C12" s="97"/>
      <c r="D12" s="207"/>
      <c r="E12" s="97"/>
      <c r="F12" s="207"/>
      <c r="G12" s="97"/>
      <c r="H12" s="207"/>
      <c r="I12" s="97">
        <v>1</v>
      </c>
      <c r="J12" s="207">
        <f>I12/$I$26</f>
        <v>1.3698630136986301E-2</v>
      </c>
      <c r="K12" s="97"/>
      <c r="L12" s="207"/>
      <c r="M12" s="235">
        <v>2</v>
      </c>
      <c r="N12" s="214">
        <f t="shared" si="1"/>
        <v>1</v>
      </c>
      <c r="O12" s="215">
        <f t="shared" si="2"/>
        <v>3.472222222222222E-3</v>
      </c>
      <c r="P12" s="234">
        <f t="shared" si="3"/>
        <v>-1</v>
      </c>
    </row>
    <row r="13" spans="1:56" s="108" customFormat="1">
      <c r="A13" s="243"/>
      <c r="B13" s="295" t="s">
        <v>30</v>
      </c>
      <c r="C13" s="97">
        <v>3</v>
      </c>
      <c r="D13" s="207">
        <f>C13/$C$26</f>
        <v>4.6875E-2</v>
      </c>
      <c r="E13" s="97"/>
      <c r="F13" s="207"/>
      <c r="G13" s="97"/>
      <c r="H13" s="207"/>
      <c r="I13" s="97">
        <v>3</v>
      </c>
      <c r="J13" s="207">
        <f>I13/$I$26</f>
        <v>4.1095890410958902E-2</v>
      </c>
      <c r="K13" s="97">
        <v>2</v>
      </c>
      <c r="L13" s="207">
        <f>K13/$K$26</f>
        <v>0.05</v>
      </c>
      <c r="M13" s="235">
        <v>8</v>
      </c>
      <c r="N13" s="214">
        <f t="shared" si="1"/>
        <v>8</v>
      </c>
      <c r="O13" s="215">
        <f t="shared" si="2"/>
        <v>2.7777777777777776E-2</v>
      </c>
      <c r="P13" s="234">
        <f t="shared" si="3"/>
        <v>0</v>
      </c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</row>
    <row r="14" spans="1:56">
      <c r="A14" s="243"/>
      <c r="B14" s="295" t="s">
        <v>89</v>
      </c>
      <c r="C14" s="97">
        <v>1</v>
      </c>
      <c r="D14" s="207">
        <f>C14/$C$26</f>
        <v>1.5625E-2</v>
      </c>
      <c r="E14" s="97"/>
      <c r="F14" s="207"/>
      <c r="G14" s="97"/>
      <c r="H14" s="207"/>
      <c r="I14" s="97">
        <v>2</v>
      </c>
      <c r="J14" s="207">
        <f>I14/$I$26</f>
        <v>2.7397260273972601E-2</v>
      </c>
      <c r="K14" s="97"/>
      <c r="L14" s="207"/>
      <c r="M14" s="235">
        <v>4</v>
      </c>
      <c r="N14" s="214">
        <f t="shared" si="1"/>
        <v>3</v>
      </c>
      <c r="O14" s="215">
        <f t="shared" si="2"/>
        <v>1.0416666666666666E-2</v>
      </c>
      <c r="P14" s="234">
        <f t="shared" si="3"/>
        <v>-1</v>
      </c>
    </row>
    <row r="15" spans="1:56">
      <c r="A15" s="243"/>
      <c r="B15" s="295" t="s">
        <v>116</v>
      </c>
      <c r="C15" s="97"/>
      <c r="D15" s="207"/>
      <c r="E15" s="97"/>
      <c r="F15" s="283"/>
      <c r="G15" s="97"/>
      <c r="H15" s="207"/>
      <c r="I15" s="97"/>
      <c r="J15" s="207"/>
      <c r="K15" s="97">
        <v>1</v>
      </c>
      <c r="L15" s="207">
        <f t="shared" ref="L15" si="5">K15/$K$26</f>
        <v>2.5000000000000001E-2</v>
      </c>
      <c r="M15" s="235">
        <v>1</v>
      </c>
      <c r="N15" s="214">
        <f t="shared" si="1"/>
        <v>1</v>
      </c>
      <c r="O15" s="215">
        <f t="shared" si="2"/>
        <v>3.472222222222222E-3</v>
      </c>
      <c r="P15" s="234">
        <f t="shared" si="3"/>
        <v>0</v>
      </c>
    </row>
    <row r="16" spans="1:56">
      <c r="A16" s="243"/>
      <c r="B16" s="295" t="s">
        <v>31</v>
      </c>
      <c r="C16" s="97">
        <v>4</v>
      </c>
      <c r="D16" s="207">
        <f>C16/$C$26</f>
        <v>6.25E-2</v>
      </c>
      <c r="E16" s="97">
        <v>14</v>
      </c>
      <c r="F16" s="207">
        <f>E16/$E$26</f>
        <v>0.15053763440860216</v>
      </c>
      <c r="G16" s="97">
        <v>3</v>
      </c>
      <c r="H16" s="207">
        <f>G16/$G$26</f>
        <v>0.16666666666666666</v>
      </c>
      <c r="I16" s="97">
        <v>8</v>
      </c>
      <c r="J16" s="207">
        <f>I16/$I$26</f>
        <v>0.1095890410958904</v>
      </c>
      <c r="K16" s="97">
        <v>8</v>
      </c>
      <c r="L16" s="207">
        <f>K16/$K$26</f>
        <v>0.2</v>
      </c>
      <c r="M16" s="236">
        <v>45</v>
      </c>
      <c r="N16" s="214">
        <f t="shared" si="1"/>
        <v>37</v>
      </c>
      <c r="O16" s="215">
        <f t="shared" si="2"/>
        <v>0.12847222222222221</v>
      </c>
      <c r="P16" s="234">
        <f t="shared" si="3"/>
        <v>-8</v>
      </c>
    </row>
    <row r="17" spans="1:16">
      <c r="A17" s="243"/>
      <c r="B17" s="295" t="s">
        <v>101</v>
      </c>
      <c r="C17" s="97"/>
      <c r="D17" s="207"/>
      <c r="E17" s="97"/>
      <c r="F17" s="207"/>
      <c r="G17" s="97">
        <v>1</v>
      </c>
      <c r="H17" s="207">
        <f t="shared" ref="H17" si="6">G17/$G$26</f>
        <v>5.5555555555555552E-2</v>
      </c>
      <c r="I17" s="97"/>
      <c r="J17" s="207"/>
      <c r="K17" s="97"/>
      <c r="L17" s="207"/>
      <c r="M17" s="236">
        <v>1</v>
      </c>
      <c r="N17" s="214">
        <f t="shared" si="1"/>
        <v>1</v>
      </c>
      <c r="O17" s="215">
        <f t="shared" si="2"/>
        <v>3.472222222222222E-3</v>
      </c>
      <c r="P17" s="234">
        <f t="shared" si="3"/>
        <v>0</v>
      </c>
    </row>
    <row r="18" spans="1:16">
      <c r="A18" s="243"/>
      <c r="B18" s="295" t="s">
        <v>32</v>
      </c>
      <c r="C18" s="97"/>
      <c r="D18" s="207"/>
      <c r="E18" s="97">
        <v>1</v>
      </c>
      <c r="F18" s="207">
        <f>E18/$E$26</f>
        <v>1.0752688172043012E-2</v>
      </c>
      <c r="G18" s="97">
        <v>1</v>
      </c>
      <c r="H18" s="207">
        <f>G18/$G$26</f>
        <v>5.5555555555555552E-2</v>
      </c>
      <c r="I18" s="97">
        <v>1</v>
      </c>
      <c r="J18" s="207">
        <f>I18/$I$26</f>
        <v>1.3698630136986301E-2</v>
      </c>
      <c r="K18" s="97"/>
      <c r="L18" s="207"/>
      <c r="M18" s="236">
        <v>4</v>
      </c>
      <c r="N18" s="214">
        <f t="shared" si="1"/>
        <v>3</v>
      </c>
      <c r="O18" s="215">
        <f t="shared" si="2"/>
        <v>1.0416666666666666E-2</v>
      </c>
      <c r="P18" s="234">
        <f t="shared" si="3"/>
        <v>-1</v>
      </c>
    </row>
    <row r="19" spans="1:16">
      <c r="A19" s="243"/>
      <c r="B19" s="295" t="s">
        <v>99</v>
      </c>
      <c r="C19" s="97">
        <v>1</v>
      </c>
      <c r="D19" s="207">
        <f>C19/$C$26</f>
        <v>1.5625E-2</v>
      </c>
      <c r="E19" s="97"/>
      <c r="F19" s="207"/>
      <c r="G19" s="97"/>
      <c r="H19" s="237"/>
      <c r="I19" s="97"/>
      <c r="J19" s="207"/>
      <c r="K19" s="97"/>
      <c r="L19" s="207"/>
      <c r="M19" s="237">
        <v>1</v>
      </c>
      <c r="N19" s="214">
        <f t="shared" si="1"/>
        <v>1</v>
      </c>
      <c r="O19" s="215">
        <f t="shared" si="2"/>
        <v>3.472222222222222E-3</v>
      </c>
      <c r="P19" s="234">
        <f t="shared" si="3"/>
        <v>0</v>
      </c>
    </row>
    <row r="20" spans="1:16">
      <c r="A20" s="243"/>
      <c r="B20" s="295" t="s">
        <v>33</v>
      </c>
      <c r="C20" s="97"/>
      <c r="D20" s="207"/>
      <c r="E20" s="97">
        <v>3</v>
      </c>
      <c r="F20" s="207">
        <f>E20/$E$26</f>
        <v>3.2258064516129031E-2</v>
      </c>
      <c r="G20" s="97"/>
      <c r="H20" s="277"/>
      <c r="I20" s="97">
        <v>5</v>
      </c>
      <c r="J20" s="207">
        <f t="shared" ref="J20" si="7">I20/$I$26</f>
        <v>6.8493150684931503E-2</v>
      </c>
      <c r="K20" s="97">
        <v>1</v>
      </c>
      <c r="L20" s="207">
        <f t="shared" ref="L20" si="8">K20/$K$26</f>
        <v>2.5000000000000001E-2</v>
      </c>
      <c r="M20" s="277">
        <v>7</v>
      </c>
      <c r="N20" s="214">
        <f t="shared" si="1"/>
        <v>9</v>
      </c>
      <c r="O20" s="215">
        <f t="shared" si="2"/>
        <v>3.125E-2</v>
      </c>
      <c r="P20" s="234">
        <f t="shared" si="3"/>
        <v>2</v>
      </c>
    </row>
    <row r="21" spans="1:16">
      <c r="A21" s="243"/>
      <c r="B21" s="295" t="s">
        <v>34</v>
      </c>
      <c r="C21" s="97">
        <v>11</v>
      </c>
      <c r="D21" s="207">
        <f>C21/$C$26</f>
        <v>0.171875</v>
      </c>
      <c r="E21" s="97">
        <v>26</v>
      </c>
      <c r="F21" s="207">
        <f>E21/$E$26</f>
        <v>0.27956989247311825</v>
      </c>
      <c r="G21" s="97">
        <v>4</v>
      </c>
      <c r="H21" s="207">
        <f>G21/$G$26</f>
        <v>0.22222222222222221</v>
      </c>
      <c r="I21" s="97">
        <v>14</v>
      </c>
      <c r="J21" s="207">
        <f>I21/$I$26</f>
        <v>0.19178082191780821</v>
      </c>
      <c r="K21" s="97">
        <v>6</v>
      </c>
      <c r="L21" s="207">
        <f>K21/$K$26</f>
        <v>0.15</v>
      </c>
      <c r="M21" s="277">
        <v>74</v>
      </c>
      <c r="N21" s="214">
        <f t="shared" si="1"/>
        <v>61</v>
      </c>
      <c r="O21" s="215">
        <f t="shared" si="2"/>
        <v>0.21180555555555555</v>
      </c>
      <c r="P21" s="234">
        <f t="shared" si="3"/>
        <v>-13</v>
      </c>
    </row>
    <row r="22" spans="1:16">
      <c r="A22" s="243"/>
      <c r="B22" s="295" t="s">
        <v>98</v>
      </c>
      <c r="C22" s="97"/>
      <c r="D22" s="207"/>
      <c r="E22" s="97"/>
      <c r="F22" s="207"/>
      <c r="G22" s="97"/>
      <c r="H22" s="277"/>
      <c r="I22" s="97"/>
      <c r="J22" s="207"/>
      <c r="K22" s="97">
        <v>1</v>
      </c>
      <c r="L22" s="207">
        <f>K22/$K$26</f>
        <v>2.5000000000000001E-2</v>
      </c>
      <c r="M22" s="277">
        <v>1</v>
      </c>
      <c r="N22" s="214">
        <f t="shared" si="1"/>
        <v>1</v>
      </c>
      <c r="O22" s="215">
        <f t="shared" si="2"/>
        <v>3.472222222222222E-3</v>
      </c>
      <c r="P22" s="234">
        <f t="shared" si="3"/>
        <v>0</v>
      </c>
    </row>
    <row r="23" spans="1:16">
      <c r="A23" s="243"/>
      <c r="B23" s="295" t="s">
        <v>83</v>
      </c>
      <c r="C23" s="97"/>
      <c r="D23" s="207"/>
      <c r="E23" s="97">
        <v>3</v>
      </c>
      <c r="F23" s="207">
        <f t="shared" ref="F23:F24" si="9">E23/$E$26</f>
        <v>3.2258064516129031E-2</v>
      </c>
      <c r="G23" s="97"/>
      <c r="H23" s="277"/>
      <c r="I23" s="97"/>
      <c r="J23" s="207"/>
      <c r="K23" s="97"/>
      <c r="L23" s="207"/>
      <c r="M23" s="277">
        <v>3</v>
      </c>
      <c r="N23" s="214">
        <f t="shared" si="1"/>
        <v>3</v>
      </c>
      <c r="O23" s="215">
        <f t="shared" si="2"/>
        <v>1.0416666666666666E-2</v>
      </c>
      <c r="P23" s="234">
        <f t="shared" si="3"/>
        <v>0</v>
      </c>
    </row>
    <row r="24" spans="1:16">
      <c r="A24" s="243"/>
      <c r="B24" s="295" t="s">
        <v>111</v>
      </c>
      <c r="C24" s="97">
        <v>2</v>
      </c>
      <c r="D24" s="207">
        <f t="shared" ref="D24" si="10">C24/$C$26</f>
        <v>3.125E-2</v>
      </c>
      <c r="E24" s="97">
        <v>1</v>
      </c>
      <c r="F24" s="207">
        <f t="shared" si="9"/>
        <v>1.0752688172043012E-2</v>
      </c>
      <c r="G24" s="97"/>
      <c r="H24" s="277"/>
      <c r="I24" s="97"/>
      <c r="J24" s="207"/>
      <c r="K24" s="97"/>
      <c r="L24" s="207"/>
      <c r="M24" s="277">
        <v>2</v>
      </c>
      <c r="N24" s="214">
        <f t="shared" si="1"/>
        <v>3</v>
      </c>
      <c r="O24" s="215">
        <f t="shared" si="2"/>
        <v>1.0416666666666666E-2</v>
      </c>
      <c r="P24" s="234">
        <f t="shared" si="3"/>
        <v>1</v>
      </c>
    </row>
    <row r="25" spans="1:16">
      <c r="A25" s="243"/>
      <c r="B25" s="295" t="s">
        <v>112</v>
      </c>
      <c r="C25" s="97"/>
      <c r="D25" s="277"/>
      <c r="E25" s="97"/>
      <c r="F25" s="277"/>
      <c r="G25" s="97"/>
      <c r="H25" s="277"/>
      <c r="I25" s="97">
        <v>1</v>
      </c>
      <c r="J25" s="207">
        <f t="shared" ref="J25" si="11">I25/$I$26</f>
        <v>1.3698630136986301E-2</v>
      </c>
      <c r="K25" s="97">
        <v>1</v>
      </c>
      <c r="L25" s="207">
        <f>K25/$K$26</f>
        <v>2.5000000000000001E-2</v>
      </c>
      <c r="M25" s="277">
        <v>2</v>
      </c>
      <c r="N25" s="214">
        <f t="shared" si="1"/>
        <v>2</v>
      </c>
      <c r="O25" s="215">
        <f t="shared" si="2"/>
        <v>6.9444444444444441E-3</v>
      </c>
      <c r="P25" s="234">
        <f t="shared" si="3"/>
        <v>0</v>
      </c>
    </row>
    <row r="26" spans="1:16" ht="15.75" thickBot="1">
      <c r="A26" s="112"/>
      <c r="B26" s="284" t="s">
        <v>16</v>
      </c>
      <c r="C26" s="285">
        <f>SUM(C5:C25)</f>
        <v>64</v>
      </c>
      <c r="D26" s="286">
        <f>C26/$C$26</f>
        <v>1</v>
      </c>
      <c r="E26" s="285">
        <f>SUM(E5:E25)</f>
        <v>93</v>
      </c>
      <c r="F26" s="286">
        <f>E26/$E$26</f>
        <v>1</v>
      </c>
      <c r="G26" s="285">
        <f>SUM(G5:G25)</f>
        <v>18</v>
      </c>
      <c r="H26" s="286">
        <f>G26/$G$26</f>
        <v>1</v>
      </c>
      <c r="I26" s="285">
        <f>SUM(I5:I25)</f>
        <v>73</v>
      </c>
      <c r="J26" s="286">
        <f>I26/$I$26</f>
        <v>1</v>
      </c>
      <c r="K26" s="285">
        <f>SUM(K5:K25)</f>
        <v>40</v>
      </c>
      <c r="L26" s="286">
        <f>K26/$K$26</f>
        <v>1</v>
      </c>
      <c r="M26" s="285">
        <f>SUM(M5:M25)</f>
        <v>322</v>
      </c>
      <c r="N26" s="285">
        <f>SUM(N5:N25)</f>
        <v>288</v>
      </c>
      <c r="O26" s="287">
        <f t="shared" si="2"/>
        <v>1</v>
      </c>
      <c r="P26" s="288">
        <f>SUM(P5:P25)</f>
        <v>-34</v>
      </c>
    </row>
  </sheetData>
  <mergeCells count="6">
    <mergeCell ref="N3:P3"/>
    <mergeCell ref="C3:D3"/>
    <mergeCell ref="E3:F3"/>
    <mergeCell ref="I3:J3"/>
    <mergeCell ref="K3:L3"/>
    <mergeCell ref="G3:H3"/>
  </mergeCells>
  <phoneticPr fontId="11" type="noConversion"/>
  <pageMargins left="0.75" right="0.75" top="1" bottom="1" header="0.5" footer="0.5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"/>
  <sheetViews>
    <sheetView workbookViewId="0">
      <selection activeCell="M15" sqref="M15"/>
    </sheetView>
  </sheetViews>
  <sheetFormatPr defaultRowHeight="15"/>
  <cols>
    <col min="1" max="1" width="0.140625" style="110" customWidth="1"/>
    <col min="2" max="2" width="14" customWidth="1"/>
    <col min="3" max="3" width="4" style="110" bestFit="1" customWidth="1"/>
    <col min="4" max="4" width="5.7109375" style="110" customWidth="1"/>
    <col min="5" max="5" width="4.42578125" style="110" customWidth="1"/>
    <col min="6" max="6" width="5.28515625" style="110" customWidth="1"/>
    <col min="7" max="7" width="4.42578125" style="110" customWidth="1"/>
    <col min="8" max="8" width="5.7109375" style="110" customWidth="1"/>
    <col min="9" max="9" width="4.42578125" style="110" customWidth="1"/>
    <col min="10" max="10" width="5.5703125" style="110" customWidth="1"/>
    <col min="11" max="11" width="4.42578125" style="110" customWidth="1"/>
    <col min="12" max="12" width="5.140625" style="110" customWidth="1"/>
    <col min="13" max="13" width="4.42578125" style="110" customWidth="1"/>
    <col min="14" max="14" width="5.140625" style="110" customWidth="1"/>
    <col min="15" max="15" width="4.42578125" style="110" customWidth="1"/>
    <col min="16" max="16" width="5.140625" style="110" customWidth="1"/>
    <col min="17" max="17" width="4.42578125" style="110" customWidth="1"/>
    <col min="18" max="18" width="5.5703125" style="110" customWidth="1"/>
    <col min="19" max="19" width="4.42578125" style="110" customWidth="1"/>
    <col min="20" max="20" width="5.140625" style="110" customWidth="1"/>
    <col min="21" max="21" width="3.85546875" style="110" customWidth="1"/>
    <col min="22" max="22" width="5.140625" style="110" customWidth="1"/>
    <col min="23" max="23" width="4.42578125" style="110" customWidth="1"/>
    <col min="24" max="24" width="5.42578125" style="110" customWidth="1"/>
    <col min="25" max="25" width="4.42578125" style="110" customWidth="1"/>
    <col min="26" max="26" width="5.28515625" style="110" customWidth="1"/>
    <col min="27" max="27" width="4.42578125" style="110" customWidth="1"/>
    <col min="28" max="28" width="5.28515625" style="110" customWidth="1"/>
  </cols>
  <sheetData>
    <row r="1" spans="1:28" s="67" customFormat="1" ht="12.75">
      <c r="A1" s="109"/>
      <c r="B1" s="24" t="s">
        <v>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s="67" customFormat="1" ht="12.75">
      <c r="A2" s="109"/>
      <c r="B2" s="211" t="s">
        <v>88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8" s="67" customFormat="1" ht="12.75" thickBot="1">
      <c r="A3" s="109"/>
      <c r="B3" s="70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</row>
    <row r="4" spans="1:28" ht="18.75" customHeight="1" thickBot="1">
      <c r="A4" s="111"/>
      <c r="B4" s="147"/>
      <c r="C4" s="352" t="s">
        <v>92</v>
      </c>
      <c r="D4" s="353"/>
      <c r="E4" s="352" t="s">
        <v>93</v>
      </c>
      <c r="F4" s="353"/>
      <c r="G4" s="352" t="s">
        <v>94</v>
      </c>
      <c r="H4" s="353"/>
      <c r="I4" s="352" t="s">
        <v>95</v>
      </c>
      <c r="J4" s="353"/>
      <c r="K4" s="352" t="s">
        <v>96</v>
      </c>
      <c r="L4" s="353"/>
      <c r="M4" s="352" t="s">
        <v>97</v>
      </c>
      <c r="N4" s="353"/>
      <c r="O4" s="352" t="s">
        <v>100</v>
      </c>
      <c r="P4" s="353"/>
      <c r="Q4" s="352" t="s">
        <v>102</v>
      </c>
      <c r="R4" s="353"/>
      <c r="S4" s="352" t="s">
        <v>104</v>
      </c>
      <c r="T4" s="353"/>
      <c r="U4" s="352" t="s">
        <v>106</v>
      </c>
      <c r="V4" s="353"/>
      <c r="W4" s="352" t="s">
        <v>109</v>
      </c>
      <c r="X4" s="353"/>
      <c r="Y4" s="350" t="s">
        <v>117</v>
      </c>
      <c r="Z4" s="351"/>
      <c r="AA4" s="350" t="s">
        <v>124</v>
      </c>
      <c r="AB4" s="351"/>
    </row>
    <row r="5" spans="1:28" ht="15.75" thickBot="1">
      <c r="A5" s="111"/>
      <c r="B5" s="148"/>
      <c r="C5" s="149" t="s">
        <v>49</v>
      </c>
      <c r="D5" s="150" t="s">
        <v>50</v>
      </c>
      <c r="E5" s="149" t="s">
        <v>49</v>
      </c>
      <c r="F5" s="150" t="s">
        <v>50</v>
      </c>
      <c r="G5" s="149" t="s">
        <v>49</v>
      </c>
      <c r="H5" s="150" t="s">
        <v>50</v>
      </c>
      <c r="I5" s="149" t="s">
        <v>49</v>
      </c>
      <c r="J5" s="150" t="s">
        <v>50</v>
      </c>
      <c r="K5" s="149" t="s">
        <v>49</v>
      </c>
      <c r="L5" s="150" t="s">
        <v>50</v>
      </c>
      <c r="M5" s="149" t="s">
        <v>49</v>
      </c>
      <c r="N5" s="150" t="s">
        <v>50</v>
      </c>
      <c r="O5" s="149" t="s">
        <v>49</v>
      </c>
      <c r="P5" s="150" t="s">
        <v>50</v>
      </c>
      <c r="Q5" s="149" t="s">
        <v>49</v>
      </c>
      <c r="R5" s="150" t="s">
        <v>50</v>
      </c>
      <c r="S5" s="149" t="s">
        <v>49</v>
      </c>
      <c r="T5" s="150" t="s">
        <v>50</v>
      </c>
      <c r="U5" s="149" t="s">
        <v>49</v>
      </c>
      <c r="V5" s="150" t="s">
        <v>50</v>
      </c>
      <c r="W5" s="149" t="s">
        <v>49</v>
      </c>
      <c r="X5" s="150" t="s">
        <v>50</v>
      </c>
      <c r="Y5" s="149" t="s">
        <v>49</v>
      </c>
      <c r="Z5" s="150" t="s">
        <v>50</v>
      </c>
      <c r="AA5" s="149" t="s">
        <v>49</v>
      </c>
      <c r="AB5" s="150" t="s">
        <v>50</v>
      </c>
    </row>
    <row r="6" spans="1:28" s="110" customFormat="1">
      <c r="A6" s="112"/>
      <c r="B6" s="155" t="s">
        <v>26</v>
      </c>
      <c r="C6" s="151">
        <v>53</v>
      </c>
      <c r="D6" s="152">
        <f>C6/$C$11</f>
        <v>0.1484593837535014</v>
      </c>
      <c r="E6" s="151">
        <v>47</v>
      </c>
      <c r="F6" s="152">
        <f>E6/$E$11</f>
        <v>0.14779874213836477</v>
      </c>
      <c r="G6" s="151">
        <v>46</v>
      </c>
      <c r="H6" s="152">
        <f>G6/$G$11</f>
        <v>0.13855421686746988</v>
      </c>
      <c r="I6" s="151">
        <v>35</v>
      </c>
      <c r="J6" s="152">
        <f>I6/$I$11</f>
        <v>0.11363636363636363</v>
      </c>
      <c r="K6" s="151">
        <v>32</v>
      </c>
      <c r="L6" s="152">
        <f>K6/$K$11</f>
        <v>0.1095890410958904</v>
      </c>
      <c r="M6" s="151">
        <v>43</v>
      </c>
      <c r="N6" s="152">
        <f>M6/$M$11</f>
        <v>0.13069908814589665</v>
      </c>
      <c r="O6" s="151">
        <v>47</v>
      </c>
      <c r="P6" s="152">
        <f>O6/$M$11</f>
        <v>0.14285714285714285</v>
      </c>
      <c r="Q6" s="151">
        <v>50</v>
      </c>
      <c r="R6" s="152">
        <f>Q6/$M$11</f>
        <v>0.1519756838905775</v>
      </c>
      <c r="S6" s="151">
        <v>36</v>
      </c>
      <c r="T6" s="152">
        <f>S6/$M$11</f>
        <v>0.10942249240121581</v>
      </c>
      <c r="U6" s="151">
        <v>36</v>
      </c>
      <c r="V6" s="152">
        <f>U6/$M$11</f>
        <v>0.10942249240121581</v>
      </c>
      <c r="W6" s="151">
        <v>41</v>
      </c>
      <c r="X6" s="152">
        <f>W6/$M$11</f>
        <v>0.12462006079027356</v>
      </c>
      <c r="Y6" s="151">
        <v>46</v>
      </c>
      <c r="Z6" s="152">
        <f>Y6/$M$11</f>
        <v>0.1398176291793313</v>
      </c>
      <c r="AA6" s="151">
        <v>40</v>
      </c>
      <c r="AB6" s="152">
        <f>AA6/$M$11</f>
        <v>0.12158054711246201</v>
      </c>
    </row>
    <row r="7" spans="1:28" s="110" customFormat="1">
      <c r="A7" s="112"/>
      <c r="B7" s="155" t="s">
        <v>29</v>
      </c>
      <c r="C7" s="151">
        <v>113</v>
      </c>
      <c r="D7" s="152">
        <f t="shared" ref="D7:D11" si="0">C7/$C$11</f>
        <v>0.31652661064425769</v>
      </c>
      <c r="E7" s="151">
        <v>113</v>
      </c>
      <c r="F7" s="152">
        <f t="shared" ref="F7:F11" si="1">E7/$E$11</f>
        <v>0.35534591194968551</v>
      </c>
      <c r="G7" s="151">
        <v>117</v>
      </c>
      <c r="H7" s="152">
        <f t="shared" ref="H7:H11" si="2">G7/$G$11</f>
        <v>0.35240963855421686</v>
      </c>
      <c r="I7" s="151">
        <v>115</v>
      </c>
      <c r="J7" s="152">
        <f t="shared" ref="J7:J11" si="3">I7/$I$11</f>
        <v>0.37337662337662336</v>
      </c>
      <c r="K7" s="151">
        <v>116</v>
      </c>
      <c r="L7" s="152">
        <f t="shared" ref="L7:L9" si="4">K7/$K$11</f>
        <v>0.39726027397260272</v>
      </c>
      <c r="M7" s="151">
        <v>129</v>
      </c>
      <c r="N7" s="152">
        <f t="shared" ref="N7:N9" si="5">M7/$M$11</f>
        <v>0.39209726443769</v>
      </c>
      <c r="O7" s="151">
        <v>111</v>
      </c>
      <c r="P7" s="152">
        <f t="shared" ref="P7:P9" si="6">O7/$M$11</f>
        <v>0.33738601823708209</v>
      </c>
      <c r="Q7" s="151">
        <v>111</v>
      </c>
      <c r="R7" s="152">
        <f t="shared" ref="R7:R9" si="7">Q7/$M$11</f>
        <v>0.33738601823708209</v>
      </c>
      <c r="S7" s="151">
        <v>82</v>
      </c>
      <c r="T7" s="152">
        <f t="shared" ref="T7:T9" si="8">S7/$M$11</f>
        <v>0.24924012158054712</v>
      </c>
      <c r="U7" s="151">
        <v>95</v>
      </c>
      <c r="V7" s="152">
        <f t="shared" ref="V7:V9" si="9">U7/$M$11</f>
        <v>0.28875379939209728</v>
      </c>
      <c r="W7" s="151">
        <v>114</v>
      </c>
      <c r="X7" s="152">
        <f t="shared" ref="X7:X9" si="10">W7/$M$11</f>
        <v>0.34650455927051671</v>
      </c>
      <c r="Y7" s="151">
        <v>110</v>
      </c>
      <c r="Z7" s="152">
        <f t="shared" ref="Z7:Z9" si="11">Y7/$M$11</f>
        <v>0.33434650455927051</v>
      </c>
      <c r="AA7" s="151">
        <v>105</v>
      </c>
      <c r="AB7" s="152">
        <f t="shared" ref="AB7:AB9" si="12">AA7/$M$11</f>
        <v>0.31914893617021278</v>
      </c>
    </row>
    <row r="8" spans="1:28" s="110" customFormat="1" ht="27.75" customHeight="1">
      <c r="A8" s="112"/>
      <c r="B8" s="155" t="s">
        <v>31</v>
      </c>
      <c r="C8" s="151">
        <v>51</v>
      </c>
      <c r="D8" s="152">
        <f t="shared" si="0"/>
        <v>0.14285714285714285</v>
      </c>
      <c r="E8" s="151">
        <v>45</v>
      </c>
      <c r="F8" s="152">
        <f t="shared" si="1"/>
        <v>0.14150943396226415</v>
      </c>
      <c r="G8" s="151">
        <v>49</v>
      </c>
      <c r="H8" s="152">
        <f t="shared" si="2"/>
        <v>0.14759036144578314</v>
      </c>
      <c r="I8" s="151">
        <v>45</v>
      </c>
      <c r="J8" s="152">
        <f t="shared" si="3"/>
        <v>0.1461038961038961</v>
      </c>
      <c r="K8" s="151">
        <v>45</v>
      </c>
      <c r="L8" s="152">
        <f t="shared" si="4"/>
        <v>0.1541095890410959</v>
      </c>
      <c r="M8" s="151">
        <v>46</v>
      </c>
      <c r="N8" s="152">
        <f t="shared" si="5"/>
        <v>0.1398176291793313</v>
      </c>
      <c r="O8" s="151">
        <v>47</v>
      </c>
      <c r="P8" s="152">
        <f t="shared" si="6"/>
        <v>0.14285714285714285</v>
      </c>
      <c r="Q8" s="151">
        <v>50</v>
      </c>
      <c r="R8" s="152">
        <f t="shared" si="7"/>
        <v>0.1519756838905775</v>
      </c>
      <c r="S8" s="151">
        <v>44</v>
      </c>
      <c r="T8" s="152">
        <f t="shared" si="8"/>
        <v>0.1337386018237082</v>
      </c>
      <c r="U8" s="151">
        <v>47</v>
      </c>
      <c r="V8" s="152">
        <f t="shared" si="9"/>
        <v>0.14285714285714285</v>
      </c>
      <c r="W8" s="151">
        <v>53</v>
      </c>
      <c r="X8" s="152">
        <f t="shared" si="10"/>
        <v>0.16109422492401215</v>
      </c>
      <c r="Y8" s="151">
        <v>45</v>
      </c>
      <c r="Z8" s="152">
        <f t="shared" si="11"/>
        <v>0.13677811550151975</v>
      </c>
      <c r="AA8" s="151">
        <v>37</v>
      </c>
      <c r="AB8" s="152">
        <f t="shared" si="12"/>
        <v>0.11246200607902736</v>
      </c>
    </row>
    <row r="9" spans="1:28" s="110" customFormat="1">
      <c r="A9" s="112"/>
      <c r="B9" s="155" t="s">
        <v>34</v>
      </c>
      <c r="C9" s="151">
        <v>79</v>
      </c>
      <c r="D9" s="152">
        <f t="shared" si="0"/>
        <v>0.22128851540616246</v>
      </c>
      <c r="E9" s="151">
        <v>64</v>
      </c>
      <c r="F9" s="152">
        <f t="shared" si="1"/>
        <v>0.20125786163522014</v>
      </c>
      <c r="G9" s="151">
        <v>65</v>
      </c>
      <c r="H9" s="152">
        <f t="shared" si="2"/>
        <v>0.19578313253012047</v>
      </c>
      <c r="I9" s="151">
        <v>65</v>
      </c>
      <c r="J9" s="152">
        <f t="shared" si="3"/>
        <v>0.21103896103896103</v>
      </c>
      <c r="K9" s="151">
        <v>61</v>
      </c>
      <c r="L9" s="152">
        <f t="shared" si="4"/>
        <v>0.2089041095890411</v>
      </c>
      <c r="M9" s="151">
        <v>62</v>
      </c>
      <c r="N9" s="152">
        <f t="shared" si="5"/>
        <v>0.18844984802431611</v>
      </c>
      <c r="O9" s="151">
        <v>62</v>
      </c>
      <c r="P9" s="152">
        <f t="shared" si="6"/>
        <v>0.18844984802431611</v>
      </c>
      <c r="Q9" s="151">
        <v>59</v>
      </c>
      <c r="R9" s="152">
        <f t="shared" si="7"/>
        <v>0.17933130699088146</v>
      </c>
      <c r="S9" s="151">
        <v>47</v>
      </c>
      <c r="T9" s="152">
        <f t="shared" si="8"/>
        <v>0.14285714285714285</v>
      </c>
      <c r="U9" s="151">
        <v>59</v>
      </c>
      <c r="V9" s="152">
        <f t="shared" si="9"/>
        <v>0.17933130699088146</v>
      </c>
      <c r="W9" s="151">
        <v>62</v>
      </c>
      <c r="X9" s="152">
        <f t="shared" si="10"/>
        <v>0.18844984802431611</v>
      </c>
      <c r="Y9" s="151">
        <v>74</v>
      </c>
      <c r="Z9" s="152">
        <f t="shared" si="11"/>
        <v>0.22492401215805471</v>
      </c>
      <c r="AA9" s="151">
        <v>61</v>
      </c>
      <c r="AB9" s="152">
        <f t="shared" si="12"/>
        <v>0.18541033434650456</v>
      </c>
    </row>
    <row r="10" spans="1:28" s="110" customFormat="1" ht="15.75" customHeight="1" thickBot="1">
      <c r="A10" s="112"/>
      <c r="B10" s="216" t="s">
        <v>86</v>
      </c>
      <c r="C10" s="217">
        <f>SUM(C6:C9)</f>
        <v>296</v>
      </c>
      <c r="D10" s="218">
        <f t="shared" si="0"/>
        <v>0.82913165266106448</v>
      </c>
      <c r="E10" s="217">
        <f>SUM(E6:E9)</f>
        <v>269</v>
      </c>
      <c r="F10" s="218">
        <f t="shared" si="1"/>
        <v>0.84591194968553463</v>
      </c>
      <c r="G10" s="217">
        <f>SUM(G6:G9)</f>
        <v>277</v>
      </c>
      <c r="H10" s="218">
        <f t="shared" si="2"/>
        <v>0.83433734939759041</v>
      </c>
      <c r="I10" s="217">
        <f>SUM(I6:I9)</f>
        <v>260</v>
      </c>
      <c r="J10" s="218">
        <f t="shared" si="3"/>
        <v>0.8441558441558441</v>
      </c>
      <c r="K10" s="217">
        <f>SUM(K6:K9)</f>
        <v>254</v>
      </c>
      <c r="L10" s="218">
        <f>K10/$K$11</f>
        <v>0.86986301369863017</v>
      </c>
      <c r="M10" s="217">
        <f>SUM(M6:M9)</f>
        <v>280</v>
      </c>
      <c r="N10" s="218">
        <f>M10/$M$11</f>
        <v>0.85106382978723405</v>
      </c>
      <c r="O10" s="217">
        <f>SUM(O6:O9)</f>
        <v>267</v>
      </c>
      <c r="P10" s="218">
        <f>O10/$M$11</f>
        <v>0.81155015197568392</v>
      </c>
      <c r="Q10" s="217">
        <f>SUM(Q6:Q9)</f>
        <v>270</v>
      </c>
      <c r="R10" s="218">
        <f>Q10/$M$11</f>
        <v>0.82066869300911849</v>
      </c>
      <c r="S10" s="217">
        <f>SUM(S6:S9)</f>
        <v>209</v>
      </c>
      <c r="T10" s="218">
        <f>S10/$M$11</f>
        <v>0.63525835866261393</v>
      </c>
      <c r="U10" s="217">
        <f>SUM(U6:U9)</f>
        <v>237</v>
      </c>
      <c r="V10" s="218">
        <f>U10/$M$11</f>
        <v>0.72036474164133735</v>
      </c>
      <c r="W10" s="217">
        <f>SUM(W6:W9)</f>
        <v>270</v>
      </c>
      <c r="X10" s="218">
        <f>W10/$M$11</f>
        <v>0.82066869300911849</v>
      </c>
      <c r="Y10" s="217">
        <f>SUM(Y6:Y9)</f>
        <v>275</v>
      </c>
      <c r="Z10" s="218">
        <f>Y10/$M$11</f>
        <v>0.83586626139817632</v>
      </c>
      <c r="AA10" s="217">
        <f>SUM(AA6:AA9)</f>
        <v>243</v>
      </c>
      <c r="AB10" s="218">
        <f>AA10/$M$11</f>
        <v>0.73860182370820671</v>
      </c>
    </row>
    <row r="11" spans="1:28" ht="15.75" thickBot="1">
      <c r="A11" s="112"/>
      <c r="B11" s="219" t="s">
        <v>103</v>
      </c>
      <c r="C11" s="220">
        <v>357</v>
      </c>
      <c r="D11" s="239">
        <f t="shared" si="0"/>
        <v>1</v>
      </c>
      <c r="E11" s="220">
        <v>318</v>
      </c>
      <c r="F11" s="239">
        <f t="shared" si="1"/>
        <v>1</v>
      </c>
      <c r="G11" s="220">
        <v>332</v>
      </c>
      <c r="H11" s="239">
        <f t="shared" si="2"/>
        <v>1</v>
      </c>
      <c r="I11" s="220">
        <v>308</v>
      </c>
      <c r="J11" s="239">
        <f t="shared" si="3"/>
        <v>1</v>
      </c>
      <c r="K11" s="220">
        <v>292</v>
      </c>
      <c r="L11" s="239">
        <f>K11/$K$11</f>
        <v>1</v>
      </c>
      <c r="M11" s="220">
        <v>329</v>
      </c>
      <c r="N11" s="239">
        <f>M11/$M$11</f>
        <v>1</v>
      </c>
      <c r="O11" s="220">
        <v>308</v>
      </c>
      <c r="P11" s="239">
        <f t="shared" ref="P11" si="13">O11/$I$11</f>
        <v>1</v>
      </c>
      <c r="Q11" s="220">
        <v>314</v>
      </c>
      <c r="R11" s="239">
        <v>1</v>
      </c>
      <c r="S11" s="220">
        <v>249</v>
      </c>
      <c r="T11" s="239">
        <f>S11/$M$11</f>
        <v>0.75683890577507595</v>
      </c>
      <c r="U11" s="220">
        <v>276</v>
      </c>
      <c r="V11" s="239">
        <v>1</v>
      </c>
      <c r="W11" s="220">
        <v>312</v>
      </c>
      <c r="X11" s="239">
        <v>1</v>
      </c>
      <c r="Y11" s="220">
        <v>324</v>
      </c>
      <c r="Z11" s="239">
        <v>1</v>
      </c>
      <c r="AA11" s="220">
        <v>288</v>
      </c>
      <c r="AB11" s="239">
        <v>1</v>
      </c>
    </row>
    <row r="12" spans="1:28">
      <c r="A12" s="112"/>
      <c r="B12" s="66"/>
    </row>
    <row r="13" spans="1:28">
      <c r="A13" s="113"/>
      <c r="B13" s="65"/>
    </row>
  </sheetData>
  <mergeCells count="13">
    <mergeCell ref="AA4:AB4"/>
    <mergeCell ref="G4:H4"/>
    <mergeCell ref="E4:F4"/>
    <mergeCell ref="C4:D4"/>
    <mergeCell ref="Q4:R4"/>
    <mergeCell ref="O4:P4"/>
    <mergeCell ref="M4:N4"/>
    <mergeCell ref="K4:L4"/>
    <mergeCell ref="Y4:Z4"/>
    <mergeCell ref="W4:X4"/>
    <mergeCell ref="U4:V4"/>
    <mergeCell ref="S4:T4"/>
    <mergeCell ref="I4:J4"/>
  </mergeCells>
  <phoneticPr fontId="11" type="noConversion"/>
  <pageMargins left="0.15748031496062992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topLeftCell="A10" workbookViewId="0">
      <selection activeCell="K35" sqref="K35"/>
    </sheetView>
  </sheetViews>
  <sheetFormatPr defaultRowHeight="15"/>
  <cols>
    <col min="1" max="1" width="4" customWidth="1"/>
    <col min="2" max="2" width="25.42578125" customWidth="1"/>
    <col min="3" max="3" width="8.5703125" customWidth="1"/>
    <col min="4" max="4" width="8.85546875" customWidth="1"/>
    <col min="5" max="5" width="8.28515625" customWidth="1"/>
    <col min="6" max="10" width="8.85546875" customWidth="1"/>
    <col min="11" max="11" width="7.5703125" customWidth="1"/>
    <col min="12" max="12" width="8.85546875" customWidth="1"/>
    <col min="13" max="13" width="7.5703125" customWidth="1"/>
    <col min="14" max="14" width="8.85546875" customWidth="1"/>
  </cols>
  <sheetData>
    <row r="1" spans="1:14">
      <c r="A1" s="24" t="s">
        <v>69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  <c r="N1" s="29"/>
    </row>
    <row r="2" spans="1:14" ht="15.75" thickBot="1">
      <c r="A2" s="28" t="s">
        <v>125</v>
      </c>
      <c r="B2" s="28"/>
      <c r="C2" s="28"/>
      <c r="D2" s="28"/>
      <c r="E2" s="28"/>
      <c r="F2" s="28"/>
      <c r="G2" s="29"/>
      <c r="H2" s="29"/>
      <c r="I2" s="29"/>
      <c r="J2" s="29"/>
      <c r="K2" s="29"/>
      <c r="L2" s="29"/>
      <c r="M2" s="29"/>
      <c r="N2" s="29"/>
    </row>
    <row r="3" spans="1:14" ht="15.75" thickBot="1">
      <c r="A3" s="1"/>
      <c r="B3" s="18" t="s">
        <v>35</v>
      </c>
      <c r="C3" s="354" t="s">
        <v>66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3"/>
    </row>
    <row r="4" spans="1:14" ht="15.75" thickBot="1">
      <c r="A4" s="41"/>
      <c r="B4" s="16"/>
      <c r="C4" s="355" t="s">
        <v>2</v>
      </c>
      <c r="D4" s="356"/>
      <c r="E4" s="355" t="s">
        <v>3</v>
      </c>
      <c r="F4" s="357"/>
      <c r="G4" s="355" t="s">
        <v>4</v>
      </c>
      <c r="H4" s="356"/>
      <c r="I4" s="355" t="s">
        <v>5</v>
      </c>
      <c r="J4" s="356"/>
      <c r="K4" s="355" t="s">
        <v>6</v>
      </c>
      <c r="L4" s="356"/>
      <c r="M4" s="355" t="s">
        <v>1</v>
      </c>
      <c r="N4" s="356"/>
    </row>
    <row r="5" spans="1:14">
      <c r="A5" s="44"/>
      <c r="B5" s="45"/>
      <c r="C5" s="240" t="s">
        <v>49</v>
      </c>
      <c r="D5" s="240" t="s">
        <v>50</v>
      </c>
      <c r="E5" s="240" t="s">
        <v>49</v>
      </c>
      <c r="F5" s="240" t="s">
        <v>50</v>
      </c>
      <c r="G5" s="248"/>
      <c r="H5" s="240" t="s">
        <v>50</v>
      </c>
      <c r="I5" s="240" t="s">
        <v>49</v>
      </c>
      <c r="J5" s="240" t="s">
        <v>50</v>
      </c>
      <c r="K5" s="240" t="s">
        <v>49</v>
      </c>
      <c r="L5" s="240" t="s">
        <v>50</v>
      </c>
      <c r="M5" s="185" t="s">
        <v>49</v>
      </c>
      <c r="N5" s="136" t="s">
        <v>50</v>
      </c>
    </row>
    <row r="6" spans="1:14">
      <c r="A6" s="8">
        <v>1</v>
      </c>
      <c r="B6" s="114" t="s">
        <v>7</v>
      </c>
      <c r="C6" s="289"/>
      <c r="D6" s="375">
        <f t="shared" ref="D6:D15" si="0">C6/$C$15</f>
        <v>0</v>
      </c>
      <c r="E6" s="289"/>
      <c r="F6" s="375">
        <f t="shared" ref="F6:F15" si="1">E6/$E$15</f>
        <v>0</v>
      </c>
      <c r="G6" s="289"/>
      <c r="H6" s="375">
        <f t="shared" ref="H6:H15" si="2">G6/$G$15</f>
        <v>0</v>
      </c>
      <c r="I6" s="289"/>
      <c r="J6" s="375">
        <f t="shared" ref="J6:J15" si="3">I6/$I$15</f>
        <v>0</v>
      </c>
      <c r="K6" s="289"/>
      <c r="L6" s="32">
        <f t="shared" ref="L6:L15" si="4">K6/$K$15</f>
        <v>0</v>
      </c>
      <c r="M6" s="64">
        <f>C6+E6+G6+I6+K6</f>
        <v>0</v>
      </c>
      <c r="N6" s="261">
        <f t="shared" ref="N6:N15" si="5">M6/$M$15</f>
        <v>0</v>
      </c>
    </row>
    <row r="7" spans="1:14">
      <c r="A7" s="8">
        <v>2</v>
      </c>
      <c r="B7" s="62" t="s">
        <v>8</v>
      </c>
      <c r="C7" s="224">
        <v>21</v>
      </c>
      <c r="D7" s="376">
        <f t="shared" si="0"/>
        <v>0.32307692307692309</v>
      </c>
      <c r="E7" s="224">
        <v>8</v>
      </c>
      <c r="F7" s="376">
        <f t="shared" si="1"/>
        <v>8.6021505376344093E-2</v>
      </c>
      <c r="G7" s="224">
        <v>3</v>
      </c>
      <c r="H7" s="376">
        <f t="shared" si="2"/>
        <v>0.1875</v>
      </c>
      <c r="I7" s="224">
        <v>8</v>
      </c>
      <c r="J7" s="376">
        <f t="shared" si="3"/>
        <v>0.1095890410958904</v>
      </c>
      <c r="K7" s="224">
        <v>2</v>
      </c>
      <c r="L7" s="34">
        <f t="shared" si="4"/>
        <v>0.05</v>
      </c>
      <c r="M7" s="64">
        <f t="shared" ref="M7:M14" si="6">C7+E7+G7+I7+K7</f>
        <v>42</v>
      </c>
      <c r="N7" s="269">
        <f t="shared" si="5"/>
        <v>0.14634146341463414</v>
      </c>
    </row>
    <row r="8" spans="1:14">
      <c r="A8" s="8">
        <v>3</v>
      </c>
      <c r="B8" s="115" t="s">
        <v>9</v>
      </c>
      <c r="C8" s="224">
        <v>10</v>
      </c>
      <c r="D8" s="376">
        <f t="shared" si="0"/>
        <v>0.15384615384615385</v>
      </c>
      <c r="E8" s="224">
        <v>4</v>
      </c>
      <c r="F8" s="376">
        <f t="shared" si="1"/>
        <v>4.3010752688172046E-2</v>
      </c>
      <c r="G8" s="224">
        <v>2</v>
      </c>
      <c r="H8" s="376">
        <f t="shared" si="2"/>
        <v>0.125</v>
      </c>
      <c r="I8" s="224">
        <v>3</v>
      </c>
      <c r="J8" s="376">
        <f t="shared" si="3"/>
        <v>4.1095890410958902E-2</v>
      </c>
      <c r="K8" s="224">
        <v>3</v>
      </c>
      <c r="L8" s="34">
        <f t="shared" si="4"/>
        <v>7.4999999999999997E-2</v>
      </c>
      <c r="M8" s="64">
        <f t="shared" si="6"/>
        <v>22</v>
      </c>
      <c r="N8" s="269">
        <f t="shared" si="5"/>
        <v>7.6655052264808357E-2</v>
      </c>
    </row>
    <row r="9" spans="1:14">
      <c r="A9" s="8">
        <v>4</v>
      </c>
      <c r="B9" s="63" t="s">
        <v>10</v>
      </c>
      <c r="C9" s="224">
        <v>6</v>
      </c>
      <c r="D9" s="376">
        <f t="shared" si="0"/>
        <v>9.2307692307692313E-2</v>
      </c>
      <c r="E9" s="224">
        <v>18</v>
      </c>
      <c r="F9" s="376">
        <f t="shared" si="1"/>
        <v>0.19354838709677419</v>
      </c>
      <c r="G9" s="224">
        <v>2</v>
      </c>
      <c r="H9" s="376">
        <f t="shared" si="2"/>
        <v>0.125</v>
      </c>
      <c r="I9" s="224">
        <v>6</v>
      </c>
      <c r="J9" s="376">
        <f t="shared" si="3"/>
        <v>8.2191780821917804E-2</v>
      </c>
      <c r="K9" s="224">
        <v>7</v>
      </c>
      <c r="L9" s="34">
        <f t="shared" si="4"/>
        <v>0.17499999999999999</v>
      </c>
      <c r="M9" s="64">
        <f t="shared" si="6"/>
        <v>39</v>
      </c>
      <c r="N9" s="269">
        <f t="shared" si="5"/>
        <v>0.13588850174216027</v>
      </c>
    </row>
    <row r="10" spans="1:14">
      <c r="A10" s="8">
        <v>5</v>
      </c>
      <c r="B10" s="114" t="s">
        <v>11</v>
      </c>
      <c r="C10" s="224">
        <v>14</v>
      </c>
      <c r="D10" s="376">
        <f t="shared" si="0"/>
        <v>0.2153846153846154</v>
      </c>
      <c r="E10" s="224">
        <v>31</v>
      </c>
      <c r="F10" s="376">
        <f t="shared" si="1"/>
        <v>0.33333333333333331</v>
      </c>
      <c r="G10" s="224">
        <v>5</v>
      </c>
      <c r="H10" s="376">
        <f t="shared" si="2"/>
        <v>0.3125</v>
      </c>
      <c r="I10" s="224">
        <v>28</v>
      </c>
      <c r="J10" s="376">
        <f t="shared" si="3"/>
        <v>0.38356164383561642</v>
      </c>
      <c r="K10" s="224">
        <v>9</v>
      </c>
      <c r="L10" s="34">
        <f t="shared" si="4"/>
        <v>0.22500000000000001</v>
      </c>
      <c r="M10" s="64">
        <f t="shared" si="6"/>
        <v>87</v>
      </c>
      <c r="N10" s="269">
        <f t="shared" si="5"/>
        <v>0.30313588850174217</v>
      </c>
    </row>
    <row r="11" spans="1:14">
      <c r="A11" s="8">
        <v>6</v>
      </c>
      <c r="B11" s="63" t="s">
        <v>12</v>
      </c>
      <c r="C11" s="224"/>
      <c r="D11" s="376">
        <f t="shared" si="0"/>
        <v>0</v>
      </c>
      <c r="E11" s="224"/>
      <c r="F11" s="376">
        <f t="shared" si="1"/>
        <v>0</v>
      </c>
      <c r="G11" s="224"/>
      <c r="H11" s="376">
        <f t="shared" si="2"/>
        <v>0</v>
      </c>
      <c r="I11" s="224"/>
      <c r="J11" s="376">
        <f t="shared" si="3"/>
        <v>0</v>
      </c>
      <c r="K11" s="224"/>
      <c r="L11" s="34">
        <f t="shared" si="4"/>
        <v>0</v>
      </c>
      <c r="M11" s="64">
        <f t="shared" si="6"/>
        <v>0</v>
      </c>
      <c r="N11" s="269">
        <f t="shared" si="5"/>
        <v>0</v>
      </c>
    </row>
    <row r="12" spans="1:14">
      <c r="A12" s="8">
        <v>7</v>
      </c>
      <c r="B12" s="114" t="s">
        <v>13</v>
      </c>
      <c r="C12" s="224">
        <v>7</v>
      </c>
      <c r="D12" s="376">
        <f t="shared" si="0"/>
        <v>0.1076923076923077</v>
      </c>
      <c r="E12" s="224">
        <v>6</v>
      </c>
      <c r="F12" s="376">
        <f t="shared" si="1"/>
        <v>6.4516129032258063E-2</v>
      </c>
      <c r="G12" s="224">
        <v>1</v>
      </c>
      <c r="H12" s="376">
        <f t="shared" si="2"/>
        <v>6.25E-2</v>
      </c>
      <c r="I12" s="224">
        <v>11</v>
      </c>
      <c r="J12" s="376">
        <f t="shared" si="3"/>
        <v>0.15068493150684931</v>
      </c>
      <c r="K12" s="224">
        <v>6</v>
      </c>
      <c r="L12" s="34">
        <f t="shared" si="4"/>
        <v>0.15</v>
      </c>
      <c r="M12" s="64">
        <f t="shared" si="6"/>
        <v>31</v>
      </c>
      <c r="N12" s="269">
        <f t="shared" si="5"/>
        <v>0.10801393728222997</v>
      </c>
    </row>
    <row r="13" spans="1:14">
      <c r="A13" s="8">
        <v>8</v>
      </c>
      <c r="B13" s="63" t="s">
        <v>14</v>
      </c>
      <c r="C13" s="224">
        <v>2</v>
      </c>
      <c r="D13" s="376">
        <f t="shared" si="0"/>
        <v>3.0769230769230771E-2</v>
      </c>
      <c r="E13" s="224"/>
      <c r="F13" s="376">
        <f t="shared" si="1"/>
        <v>0</v>
      </c>
      <c r="G13" s="224"/>
      <c r="H13" s="376">
        <f t="shared" si="2"/>
        <v>0</v>
      </c>
      <c r="I13" s="224">
        <v>2</v>
      </c>
      <c r="J13" s="376">
        <f t="shared" si="3"/>
        <v>2.7397260273972601E-2</v>
      </c>
      <c r="K13" s="224"/>
      <c r="L13" s="34">
        <f t="shared" si="4"/>
        <v>0</v>
      </c>
      <c r="M13" s="64">
        <f t="shared" si="6"/>
        <v>4</v>
      </c>
      <c r="N13" s="269">
        <f t="shared" si="5"/>
        <v>1.3937282229965157E-2</v>
      </c>
    </row>
    <row r="14" spans="1:14" ht="15.75" thickBot="1">
      <c r="A14" s="8">
        <v>9</v>
      </c>
      <c r="B14" s="114" t="s">
        <v>15</v>
      </c>
      <c r="C14" s="224">
        <v>5</v>
      </c>
      <c r="D14" s="377">
        <f t="shared" si="0"/>
        <v>7.6923076923076927E-2</v>
      </c>
      <c r="E14" s="224">
        <v>26</v>
      </c>
      <c r="F14" s="377">
        <f t="shared" si="1"/>
        <v>0.27956989247311825</v>
      </c>
      <c r="G14" s="224">
        <v>3</v>
      </c>
      <c r="H14" s="377">
        <f t="shared" si="2"/>
        <v>0.1875</v>
      </c>
      <c r="I14" s="224">
        <v>15</v>
      </c>
      <c r="J14" s="377">
        <f t="shared" si="3"/>
        <v>0.20547945205479451</v>
      </c>
      <c r="K14" s="224">
        <v>13</v>
      </c>
      <c r="L14" s="137">
        <f t="shared" si="4"/>
        <v>0.32500000000000001</v>
      </c>
      <c r="M14" s="138">
        <f t="shared" si="6"/>
        <v>62</v>
      </c>
      <c r="N14" s="269">
        <f t="shared" si="5"/>
        <v>0.21602787456445993</v>
      </c>
    </row>
    <row r="15" spans="1:14" ht="15.75" thickBot="1">
      <c r="A15" s="13"/>
      <c r="B15" s="17" t="s">
        <v>16</v>
      </c>
      <c r="C15" s="272">
        <f>SUM(C6:C14)</f>
        <v>65</v>
      </c>
      <c r="D15" s="273">
        <f t="shared" si="0"/>
        <v>1</v>
      </c>
      <c r="E15" s="272">
        <f>SUM(E6:E14)</f>
        <v>93</v>
      </c>
      <c r="F15" s="273">
        <f t="shared" si="1"/>
        <v>1</v>
      </c>
      <c r="G15" s="272">
        <f>SUM(G6:G14)</f>
        <v>16</v>
      </c>
      <c r="H15" s="273">
        <f t="shared" si="2"/>
        <v>1</v>
      </c>
      <c r="I15" s="272">
        <f>SUM(I6:I14)</f>
        <v>73</v>
      </c>
      <c r="J15" s="273">
        <f t="shared" si="3"/>
        <v>1</v>
      </c>
      <c r="K15" s="272">
        <f>SUM(K6:K14)</f>
        <v>40</v>
      </c>
      <c r="L15" s="273">
        <f t="shared" si="4"/>
        <v>1</v>
      </c>
      <c r="M15" s="272">
        <f>SUM(M6:M14)</f>
        <v>287</v>
      </c>
      <c r="N15" s="171">
        <f t="shared" si="5"/>
        <v>1</v>
      </c>
    </row>
    <row r="16" spans="1:14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>
      <c r="A17" s="24" t="s">
        <v>70</v>
      </c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thickBot="1">
      <c r="A18" s="28" t="s">
        <v>126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thickBot="1">
      <c r="A19" s="1"/>
      <c r="B19" s="18" t="s">
        <v>35</v>
      </c>
      <c r="C19" s="354" t="s">
        <v>67</v>
      </c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3"/>
    </row>
    <row r="20" spans="1:14" ht="15.75" thickBot="1">
      <c r="A20" s="41"/>
      <c r="B20" s="16"/>
      <c r="C20" s="355" t="s">
        <v>2</v>
      </c>
      <c r="D20" s="356"/>
      <c r="E20" s="355" t="s">
        <v>3</v>
      </c>
      <c r="F20" s="357"/>
      <c r="G20" s="355" t="s">
        <v>4</v>
      </c>
      <c r="H20" s="356"/>
      <c r="I20" s="355" t="s">
        <v>5</v>
      </c>
      <c r="J20" s="356"/>
      <c r="K20" s="355" t="s">
        <v>6</v>
      </c>
      <c r="L20" s="356"/>
      <c r="M20" s="355" t="s">
        <v>1</v>
      </c>
      <c r="N20" s="356"/>
    </row>
    <row r="21" spans="1:14">
      <c r="A21" s="44"/>
      <c r="B21" s="45"/>
      <c r="C21" s="246" t="s">
        <v>49</v>
      </c>
      <c r="D21" s="246" t="s">
        <v>50</v>
      </c>
      <c r="E21" s="246" t="s">
        <v>49</v>
      </c>
      <c r="F21" s="246" t="s">
        <v>50</v>
      </c>
      <c r="G21" s="246" t="s">
        <v>49</v>
      </c>
      <c r="H21" s="246" t="s">
        <v>50</v>
      </c>
      <c r="I21" s="246" t="s">
        <v>49</v>
      </c>
      <c r="J21" s="246" t="s">
        <v>50</v>
      </c>
      <c r="K21" s="246" t="s">
        <v>49</v>
      </c>
      <c r="L21" s="246" t="s">
        <v>50</v>
      </c>
      <c r="M21" s="246" t="s">
        <v>49</v>
      </c>
      <c r="N21" s="136" t="s">
        <v>50</v>
      </c>
    </row>
    <row r="22" spans="1:14">
      <c r="A22" s="8">
        <v>1</v>
      </c>
      <c r="B22" s="114" t="s">
        <v>7</v>
      </c>
      <c r="C22" s="97">
        <v>56</v>
      </c>
      <c r="D22" s="32">
        <f t="shared" ref="D22:D31" si="7">C22/$C$31</f>
        <v>3.6793692509855452E-2</v>
      </c>
      <c r="E22" s="97">
        <v>4</v>
      </c>
      <c r="F22" s="32">
        <f>E22/$E$31</f>
        <v>3.2128514056224901E-3</v>
      </c>
      <c r="G22" s="97"/>
      <c r="H22" s="32">
        <f t="shared" ref="H22:H31" si="8">G22/$G$31</f>
        <v>0</v>
      </c>
      <c r="I22" s="97">
        <v>18</v>
      </c>
      <c r="J22" s="32">
        <f t="shared" ref="J22:J31" si="9">I22/$I$31</f>
        <v>1.2543554006968641E-2</v>
      </c>
      <c r="K22" s="97">
        <v>4</v>
      </c>
      <c r="L22" s="32">
        <f t="shared" ref="L22:L31" si="10">K22/$K$31</f>
        <v>7.3937153419593345E-3</v>
      </c>
      <c r="M22" s="64">
        <f>SUM(C22+E22+G22+I22+K22)</f>
        <v>82</v>
      </c>
      <c r="N22" s="261">
        <f t="shared" ref="N22:N31" si="11">M22/$M$31</f>
        <v>1.6619375760032428E-2</v>
      </c>
    </row>
    <row r="23" spans="1:14">
      <c r="A23" s="8">
        <v>2</v>
      </c>
      <c r="B23" s="62" t="s">
        <v>8</v>
      </c>
      <c r="C23" s="97">
        <v>534</v>
      </c>
      <c r="D23" s="34">
        <f t="shared" si="7"/>
        <v>0.35085413929040737</v>
      </c>
      <c r="E23" s="97">
        <v>256</v>
      </c>
      <c r="F23" s="34">
        <f t="shared" ref="F23:F31" si="12">E23/$E$31</f>
        <v>0.20562248995983937</v>
      </c>
      <c r="G23" s="97">
        <v>57</v>
      </c>
      <c r="H23" s="34">
        <f t="shared" si="8"/>
        <v>0.29842931937172773</v>
      </c>
      <c r="I23" s="97">
        <v>415</v>
      </c>
      <c r="J23" s="34">
        <f t="shared" si="9"/>
        <v>0.28919860627177701</v>
      </c>
      <c r="K23" s="97">
        <v>110</v>
      </c>
      <c r="L23" s="34">
        <f t="shared" si="10"/>
        <v>0.20332717190388169</v>
      </c>
      <c r="M23" s="64">
        <f t="shared" ref="M23:M30" si="13">SUM(C23+E23+G23+I23+K23)</f>
        <v>1372</v>
      </c>
      <c r="N23" s="269">
        <f t="shared" si="11"/>
        <v>0.27807053100932305</v>
      </c>
    </row>
    <row r="24" spans="1:14">
      <c r="A24" s="8">
        <v>3</v>
      </c>
      <c r="B24" s="115" t="s">
        <v>9</v>
      </c>
      <c r="C24" s="97">
        <v>162</v>
      </c>
      <c r="D24" s="34">
        <f t="shared" si="7"/>
        <v>0.10643889618922471</v>
      </c>
      <c r="E24" s="97">
        <v>117</v>
      </c>
      <c r="F24" s="34">
        <f t="shared" si="12"/>
        <v>9.3975903614457831E-2</v>
      </c>
      <c r="G24" s="97">
        <v>15</v>
      </c>
      <c r="H24" s="34">
        <f t="shared" si="8"/>
        <v>7.8534031413612565E-2</v>
      </c>
      <c r="I24" s="97">
        <v>102</v>
      </c>
      <c r="J24" s="34">
        <f t="shared" si="9"/>
        <v>7.1080139372822301E-2</v>
      </c>
      <c r="K24" s="97">
        <v>45</v>
      </c>
      <c r="L24" s="34">
        <f t="shared" si="10"/>
        <v>8.3179297597042512E-2</v>
      </c>
      <c r="M24" s="64">
        <f t="shared" si="13"/>
        <v>441</v>
      </c>
      <c r="N24" s="269">
        <f t="shared" si="11"/>
        <v>8.9379813538710981E-2</v>
      </c>
    </row>
    <row r="25" spans="1:14">
      <c r="A25" s="8">
        <v>4</v>
      </c>
      <c r="B25" s="63" t="s">
        <v>10</v>
      </c>
      <c r="C25" s="97">
        <v>190</v>
      </c>
      <c r="D25" s="34">
        <f t="shared" si="7"/>
        <v>0.12483574244415244</v>
      </c>
      <c r="E25" s="97">
        <v>162</v>
      </c>
      <c r="F25" s="34">
        <f t="shared" si="12"/>
        <v>0.13012048192771083</v>
      </c>
      <c r="G25" s="97">
        <v>27</v>
      </c>
      <c r="H25" s="34">
        <f t="shared" si="8"/>
        <v>0.14136125654450263</v>
      </c>
      <c r="I25" s="97">
        <v>181</v>
      </c>
      <c r="J25" s="34">
        <f t="shared" si="9"/>
        <v>0.12613240418118468</v>
      </c>
      <c r="K25" s="97">
        <v>86</v>
      </c>
      <c r="L25" s="34">
        <f t="shared" si="10"/>
        <v>0.15896487985212571</v>
      </c>
      <c r="M25" s="64">
        <f t="shared" si="13"/>
        <v>646</v>
      </c>
      <c r="N25" s="269">
        <f t="shared" si="11"/>
        <v>0.13092825293879207</v>
      </c>
    </row>
    <row r="26" spans="1:14">
      <c r="A26" s="8">
        <v>5</v>
      </c>
      <c r="B26" s="114" t="s">
        <v>11</v>
      </c>
      <c r="C26" s="97">
        <v>170</v>
      </c>
      <c r="D26" s="34">
        <f t="shared" si="7"/>
        <v>0.11169513797634691</v>
      </c>
      <c r="E26" s="97">
        <v>218</v>
      </c>
      <c r="F26" s="34">
        <f t="shared" si="12"/>
        <v>0.1751004016064257</v>
      </c>
      <c r="G26" s="97">
        <v>34</v>
      </c>
      <c r="H26" s="34">
        <f t="shared" si="8"/>
        <v>0.17801047120418848</v>
      </c>
      <c r="I26" s="97">
        <v>239</v>
      </c>
      <c r="J26" s="34">
        <f t="shared" si="9"/>
        <v>0.16655052264808362</v>
      </c>
      <c r="K26" s="97">
        <v>89</v>
      </c>
      <c r="L26" s="34">
        <f t="shared" si="10"/>
        <v>0.16451016635859519</v>
      </c>
      <c r="M26" s="64">
        <f t="shared" si="13"/>
        <v>750</v>
      </c>
      <c r="N26" s="269">
        <f t="shared" si="11"/>
        <v>0.1520064856100527</v>
      </c>
    </row>
    <row r="27" spans="1:14">
      <c r="A27" s="8">
        <v>6</v>
      </c>
      <c r="B27" s="63" t="s">
        <v>12</v>
      </c>
      <c r="C27" s="97">
        <v>4</v>
      </c>
      <c r="D27" s="34">
        <f t="shared" si="7"/>
        <v>2.6281208935611039E-3</v>
      </c>
      <c r="E27" s="97">
        <v>4</v>
      </c>
      <c r="F27" s="34">
        <f t="shared" si="12"/>
        <v>3.2128514056224901E-3</v>
      </c>
      <c r="G27" s="97">
        <v>4</v>
      </c>
      <c r="H27" s="34">
        <f t="shared" si="8"/>
        <v>2.0942408376963352E-2</v>
      </c>
      <c r="I27" s="97">
        <v>3</v>
      </c>
      <c r="J27" s="34">
        <f t="shared" si="9"/>
        <v>2.0905923344947735E-3</v>
      </c>
      <c r="K27" s="97">
        <v>4</v>
      </c>
      <c r="L27" s="34">
        <f t="shared" si="10"/>
        <v>7.3937153419593345E-3</v>
      </c>
      <c r="M27" s="64">
        <f t="shared" si="13"/>
        <v>19</v>
      </c>
      <c r="N27" s="269">
        <f t="shared" si="11"/>
        <v>3.8508309687880016E-3</v>
      </c>
    </row>
    <row r="28" spans="1:14">
      <c r="A28" s="8">
        <v>7</v>
      </c>
      <c r="B28" s="114" t="s">
        <v>13</v>
      </c>
      <c r="C28" s="97">
        <v>151</v>
      </c>
      <c r="D28" s="34">
        <f t="shared" si="7"/>
        <v>9.9211563731931671E-2</v>
      </c>
      <c r="E28" s="97">
        <v>184</v>
      </c>
      <c r="F28" s="34">
        <f t="shared" si="12"/>
        <v>0.14779116465863454</v>
      </c>
      <c r="G28" s="97">
        <v>19</v>
      </c>
      <c r="H28" s="34">
        <f t="shared" si="8"/>
        <v>9.947643979057591E-2</v>
      </c>
      <c r="I28" s="97">
        <v>161</v>
      </c>
      <c r="J28" s="34">
        <f t="shared" si="9"/>
        <v>0.11219512195121951</v>
      </c>
      <c r="K28" s="97">
        <v>61</v>
      </c>
      <c r="L28" s="34">
        <f t="shared" si="10"/>
        <v>0.11275415896487985</v>
      </c>
      <c r="M28" s="64">
        <f t="shared" si="13"/>
        <v>576</v>
      </c>
      <c r="N28" s="269">
        <f t="shared" si="11"/>
        <v>0.11674098094852046</v>
      </c>
    </row>
    <row r="29" spans="1:14">
      <c r="A29" s="8">
        <v>8</v>
      </c>
      <c r="B29" s="63" t="s">
        <v>14</v>
      </c>
      <c r="C29" s="97">
        <v>28</v>
      </c>
      <c r="D29" s="34">
        <f t="shared" si="7"/>
        <v>1.8396846254927726E-2</v>
      </c>
      <c r="E29" s="97">
        <v>26</v>
      </c>
      <c r="F29" s="34">
        <f t="shared" si="12"/>
        <v>2.0883534136546186E-2</v>
      </c>
      <c r="G29" s="97">
        <v>1</v>
      </c>
      <c r="H29" s="34">
        <f t="shared" si="8"/>
        <v>5.235602094240838E-3</v>
      </c>
      <c r="I29" s="97">
        <v>35</v>
      </c>
      <c r="J29" s="34">
        <f t="shared" si="9"/>
        <v>2.4390243902439025E-2</v>
      </c>
      <c r="K29" s="97">
        <v>4</v>
      </c>
      <c r="L29" s="34">
        <f t="shared" si="10"/>
        <v>7.3937153419593345E-3</v>
      </c>
      <c r="M29" s="64">
        <f t="shared" si="13"/>
        <v>94</v>
      </c>
      <c r="N29" s="269">
        <f t="shared" si="11"/>
        <v>1.9051479529793271E-2</v>
      </c>
    </row>
    <row r="30" spans="1:14" ht="15.75" thickBot="1">
      <c r="A30" s="8">
        <v>9</v>
      </c>
      <c r="B30" s="114" t="s">
        <v>15</v>
      </c>
      <c r="C30" s="97">
        <v>227</v>
      </c>
      <c r="D30" s="137">
        <f t="shared" si="7"/>
        <v>0.14914586070959265</v>
      </c>
      <c r="E30" s="97">
        <v>274</v>
      </c>
      <c r="F30" s="137">
        <f>E30/$E$31</f>
        <v>0.22008032128514057</v>
      </c>
      <c r="G30" s="97">
        <v>34</v>
      </c>
      <c r="H30" s="137">
        <f t="shared" si="8"/>
        <v>0.17801047120418848</v>
      </c>
      <c r="I30" s="97">
        <v>281</v>
      </c>
      <c r="J30" s="137">
        <f t="shared" si="9"/>
        <v>0.19581881533101045</v>
      </c>
      <c r="K30" s="97">
        <v>138</v>
      </c>
      <c r="L30" s="137">
        <f t="shared" si="10"/>
        <v>0.25508317929759705</v>
      </c>
      <c r="M30" s="64">
        <f t="shared" si="13"/>
        <v>954</v>
      </c>
      <c r="N30" s="270">
        <f t="shared" si="11"/>
        <v>0.19335224969598702</v>
      </c>
    </row>
    <row r="31" spans="1:14" ht="15.75" thickBot="1">
      <c r="A31" s="13"/>
      <c r="B31" s="166" t="s">
        <v>16</v>
      </c>
      <c r="C31" s="167">
        <f>SUM(C22:C30)</f>
        <v>1522</v>
      </c>
      <c r="D31" s="168">
        <f t="shared" si="7"/>
        <v>1</v>
      </c>
      <c r="E31" s="169">
        <f>SUM(E22:E30)</f>
        <v>1245</v>
      </c>
      <c r="F31" s="170">
        <f t="shared" si="12"/>
        <v>1</v>
      </c>
      <c r="G31" s="167">
        <f>SUM(G22:G30)</f>
        <v>191</v>
      </c>
      <c r="H31" s="168">
        <f t="shared" si="8"/>
        <v>1</v>
      </c>
      <c r="I31" s="167">
        <f>SUM(I22:I30)</f>
        <v>1435</v>
      </c>
      <c r="J31" s="168">
        <f t="shared" si="9"/>
        <v>1</v>
      </c>
      <c r="K31" s="167">
        <f>SUM(K22:K30)</f>
        <v>541</v>
      </c>
      <c r="L31" s="168">
        <f t="shared" si="10"/>
        <v>1</v>
      </c>
      <c r="M31" s="167">
        <f>SUM(M22:M30)</f>
        <v>4934</v>
      </c>
      <c r="N31" s="171">
        <f t="shared" si="11"/>
        <v>1</v>
      </c>
    </row>
    <row r="32" spans="1:1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>
      <c r="A34" s="24" t="s">
        <v>79</v>
      </c>
      <c r="B34" s="36"/>
      <c r="C34" s="36"/>
      <c r="D34" s="36"/>
      <c r="E34" s="36"/>
      <c r="F34" s="36"/>
      <c r="G34" s="36"/>
      <c r="H34" s="36"/>
      <c r="I34" s="36"/>
      <c r="J34" s="29"/>
      <c r="K34" s="29"/>
      <c r="L34" s="29"/>
      <c r="M34" s="29"/>
      <c r="N34" s="29"/>
    </row>
    <row r="35" spans="1:14" ht="15.75" thickBot="1">
      <c r="A35" s="36" t="s">
        <v>127</v>
      </c>
      <c r="B35" s="36"/>
      <c r="C35" s="36"/>
      <c r="D35" s="36"/>
      <c r="E35" s="36"/>
      <c r="F35" s="36"/>
      <c r="G35" s="36"/>
      <c r="H35" s="36"/>
      <c r="I35" s="36"/>
      <c r="J35" s="29"/>
      <c r="K35" s="29"/>
      <c r="L35" s="29"/>
      <c r="M35" s="29"/>
      <c r="N35" s="29"/>
    </row>
    <row r="36" spans="1:14" ht="15" customHeight="1">
      <c r="A36" s="1"/>
      <c r="B36" s="18" t="s">
        <v>35</v>
      </c>
      <c r="C36" s="358" t="s">
        <v>68</v>
      </c>
      <c r="D36" s="359"/>
      <c r="E36" s="359"/>
      <c r="F36" s="359"/>
      <c r="G36" s="359"/>
      <c r="H36" s="360"/>
      <c r="I36" s="29"/>
      <c r="J36" s="29"/>
      <c r="K36" s="29"/>
      <c r="L36" s="29"/>
      <c r="M36" s="29"/>
      <c r="N36" s="29"/>
    </row>
    <row r="37" spans="1:14" ht="29.25" customHeight="1" thickBot="1">
      <c r="A37" s="41"/>
      <c r="B37" s="2"/>
      <c r="C37" s="361"/>
      <c r="D37" s="362"/>
      <c r="E37" s="362"/>
      <c r="F37" s="362"/>
      <c r="G37" s="362"/>
      <c r="H37" s="363"/>
      <c r="I37" s="29"/>
      <c r="J37" s="29"/>
      <c r="K37" s="29"/>
      <c r="L37" s="29"/>
      <c r="M37" s="29"/>
      <c r="N37" s="29"/>
    </row>
    <row r="38" spans="1:14" ht="15.75" thickBot="1">
      <c r="A38" s="41"/>
      <c r="B38" s="41"/>
      <c r="C38" s="3" t="s">
        <v>2</v>
      </c>
      <c r="D38" s="4" t="s">
        <v>3</v>
      </c>
      <c r="E38" s="4" t="s">
        <v>80</v>
      </c>
      <c r="F38" s="5" t="s">
        <v>5</v>
      </c>
      <c r="G38" s="6" t="s">
        <v>6</v>
      </c>
      <c r="H38" s="7" t="s">
        <v>1</v>
      </c>
      <c r="I38" s="29"/>
      <c r="J38" s="29"/>
      <c r="K38" s="29"/>
      <c r="L38" s="29"/>
      <c r="M38" s="29"/>
      <c r="N38" s="29"/>
    </row>
    <row r="39" spans="1:14">
      <c r="A39" s="8">
        <v>1</v>
      </c>
      <c r="B39" s="9" t="s">
        <v>7</v>
      </c>
      <c r="C39" s="46">
        <f>C6/C22</f>
        <v>0</v>
      </c>
      <c r="D39" s="46">
        <f>D6/D22</f>
        <v>0</v>
      </c>
      <c r="E39" s="46">
        <f>E6/E22</f>
        <v>0</v>
      </c>
      <c r="F39" s="46">
        <f>F6/F22</f>
        <v>0</v>
      </c>
      <c r="G39" s="20">
        <f t="shared" ref="G39:G48" si="14">K6/K22</f>
        <v>0</v>
      </c>
      <c r="H39" s="47">
        <f t="shared" ref="H39:H48" si="15">M6/M22</f>
        <v>0</v>
      </c>
      <c r="I39" s="29"/>
      <c r="J39" s="29"/>
      <c r="K39" s="29"/>
      <c r="L39" s="29"/>
      <c r="M39" s="29"/>
      <c r="N39" s="29"/>
    </row>
    <row r="40" spans="1:14">
      <c r="A40" s="8">
        <v>2</v>
      </c>
      <c r="B40" s="10" t="s">
        <v>8</v>
      </c>
      <c r="C40" s="48">
        <f t="shared" ref="C40:C48" si="16">C7/C23</f>
        <v>3.9325842696629212E-2</v>
      </c>
      <c r="D40" s="34">
        <f t="shared" ref="D40:D48" si="17">E7/E23</f>
        <v>3.125E-2</v>
      </c>
      <c r="E40" s="34">
        <f t="shared" ref="E40:E48" si="18">G7/G23</f>
        <v>5.2631578947368418E-2</v>
      </c>
      <c r="F40" s="34">
        <f t="shared" ref="F40:F48" si="19">I7/I23</f>
        <v>1.9277108433734941E-2</v>
      </c>
      <c r="G40" s="20">
        <f t="shared" si="14"/>
        <v>1.8181818181818181E-2</v>
      </c>
      <c r="H40" s="49">
        <f t="shared" si="15"/>
        <v>3.0612244897959183E-2</v>
      </c>
      <c r="I40" s="29"/>
      <c r="J40" s="29"/>
      <c r="K40" s="29"/>
      <c r="L40" s="29"/>
      <c r="M40" s="29"/>
      <c r="N40" s="29"/>
    </row>
    <row r="41" spans="1:14">
      <c r="A41" s="8">
        <v>3</v>
      </c>
      <c r="B41" s="11" t="s">
        <v>9</v>
      </c>
      <c r="C41" s="48">
        <f t="shared" si="16"/>
        <v>6.1728395061728392E-2</v>
      </c>
      <c r="D41" s="34">
        <f t="shared" si="17"/>
        <v>3.4188034188034191E-2</v>
      </c>
      <c r="E41" s="34">
        <f t="shared" si="18"/>
        <v>0.13333333333333333</v>
      </c>
      <c r="F41" s="34">
        <f t="shared" si="19"/>
        <v>2.9411764705882353E-2</v>
      </c>
      <c r="G41" s="20">
        <f t="shared" si="14"/>
        <v>6.6666666666666666E-2</v>
      </c>
      <c r="H41" s="49">
        <f t="shared" si="15"/>
        <v>4.9886621315192746E-2</v>
      </c>
      <c r="I41" s="29"/>
      <c r="J41" s="29"/>
      <c r="K41" s="29"/>
      <c r="L41" s="29"/>
      <c r="M41" s="29"/>
      <c r="N41" s="29"/>
    </row>
    <row r="42" spans="1:14">
      <c r="A42" s="8">
        <v>4</v>
      </c>
      <c r="B42" s="12" t="s">
        <v>10</v>
      </c>
      <c r="C42" s="48">
        <f t="shared" si="16"/>
        <v>3.1578947368421054E-2</v>
      </c>
      <c r="D42" s="34">
        <f t="shared" si="17"/>
        <v>0.1111111111111111</v>
      </c>
      <c r="E42" s="34">
        <f t="shared" si="18"/>
        <v>7.407407407407407E-2</v>
      </c>
      <c r="F42" s="34">
        <f t="shared" si="19"/>
        <v>3.3149171270718231E-2</v>
      </c>
      <c r="G42" s="20">
        <f t="shared" si="14"/>
        <v>8.1395348837209308E-2</v>
      </c>
      <c r="H42" s="49">
        <f t="shared" si="15"/>
        <v>6.037151702786378E-2</v>
      </c>
      <c r="I42" s="29"/>
      <c r="J42" s="29"/>
      <c r="K42" s="29"/>
      <c r="L42" s="29"/>
      <c r="M42" s="29"/>
      <c r="N42" s="29"/>
    </row>
    <row r="43" spans="1:14">
      <c r="A43" s="8">
        <v>5</v>
      </c>
      <c r="B43" s="9" t="s">
        <v>11</v>
      </c>
      <c r="C43" s="48">
        <f t="shared" si="16"/>
        <v>8.2352941176470587E-2</v>
      </c>
      <c r="D43" s="34">
        <f t="shared" si="17"/>
        <v>0.14220183486238533</v>
      </c>
      <c r="E43" s="34">
        <f t="shared" si="18"/>
        <v>0.14705882352941177</v>
      </c>
      <c r="F43" s="34">
        <f t="shared" si="19"/>
        <v>0.11715481171548117</v>
      </c>
      <c r="G43" s="20">
        <f t="shared" si="14"/>
        <v>0.10112359550561797</v>
      </c>
      <c r="H43" s="49">
        <f t="shared" si="15"/>
        <v>0.11600000000000001</v>
      </c>
      <c r="I43" s="29"/>
      <c r="J43" s="29"/>
      <c r="K43" s="29"/>
      <c r="L43" s="29"/>
      <c r="M43" s="29"/>
      <c r="N43" s="29"/>
    </row>
    <row r="44" spans="1:14">
      <c r="A44" s="8">
        <v>6</v>
      </c>
      <c r="B44" s="12" t="s">
        <v>12</v>
      </c>
      <c r="C44" s="48">
        <f t="shared" si="16"/>
        <v>0</v>
      </c>
      <c r="D44" s="34">
        <f t="shared" si="17"/>
        <v>0</v>
      </c>
      <c r="E44" s="34">
        <f t="shared" si="18"/>
        <v>0</v>
      </c>
      <c r="F44" s="34">
        <f t="shared" si="19"/>
        <v>0</v>
      </c>
      <c r="G44" s="20">
        <f t="shared" si="14"/>
        <v>0</v>
      </c>
      <c r="H44" s="49">
        <f t="shared" si="15"/>
        <v>0</v>
      </c>
      <c r="I44" s="29"/>
      <c r="J44" s="29"/>
      <c r="K44" s="29"/>
      <c r="L44" s="29"/>
      <c r="M44" s="29"/>
      <c r="N44" s="29"/>
    </row>
    <row r="45" spans="1:14">
      <c r="A45" s="8">
        <v>7</v>
      </c>
      <c r="B45" s="119" t="s">
        <v>13</v>
      </c>
      <c r="C45" s="116">
        <f t="shared" si="16"/>
        <v>4.6357615894039736E-2</v>
      </c>
      <c r="D45" s="52">
        <f t="shared" si="17"/>
        <v>3.2608695652173912E-2</v>
      </c>
      <c r="E45" s="52">
        <f t="shared" si="18"/>
        <v>5.2631578947368418E-2</v>
      </c>
      <c r="F45" s="52">
        <f t="shared" si="19"/>
        <v>6.8322981366459631E-2</v>
      </c>
      <c r="G45" s="117">
        <f t="shared" si="14"/>
        <v>9.8360655737704916E-2</v>
      </c>
      <c r="H45" s="118">
        <f t="shared" si="15"/>
        <v>5.3819444444444448E-2</v>
      </c>
      <c r="I45" s="29"/>
      <c r="J45" s="29"/>
      <c r="K45" s="29"/>
      <c r="L45" s="29"/>
      <c r="M45" s="29"/>
      <c r="N45" s="29"/>
    </row>
    <row r="46" spans="1:14">
      <c r="A46" s="8">
        <v>8</v>
      </c>
      <c r="B46" s="120" t="s">
        <v>14</v>
      </c>
      <c r="C46" s="116">
        <f t="shared" si="16"/>
        <v>7.1428571428571425E-2</v>
      </c>
      <c r="D46" s="52">
        <f t="shared" si="17"/>
        <v>0</v>
      </c>
      <c r="E46" s="52">
        <f t="shared" si="18"/>
        <v>0</v>
      </c>
      <c r="F46" s="52">
        <f t="shared" si="19"/>
        <v>5.7142857142857141E-2</v>
      </c>
      <c r="G46" s="117">
        <f t="shared" si="14"/>
        <v>0</v>
      </c>
      <c r="H46" s="118">
        <f t="shared" si="15"/>
        <v>4.2553191489361701E-2</v>
      </c>
      <c r="I46" s="29"/>
      <c r="J46" s="29"/>
      <c r="K46" s="29"/>
      <c r="L46" s="29"/>
      <c r="M46" s="29"/>
      <c r="N46" s="29"/>
    </row>
    <row r="47" spans="1:14" ht="15.75" thickBot="1">
      <c r="A47" s="8">
        <v>9</v>
      </c>
      <c r="B47" s="119" t="s">
        <v>15</v>
      </c>
      <c r="C47" s="116">
        <f t="shared" si="16"/>
        <v>2.2026431718061675E-2</v>
      </c>
      <c r="D47" s="52">
        <f t="shared" si="17"/>
        <v>9.4890510948905105E-2</v>
      </c>
      <c r="E47" s="52">
        <f t="shared" si="18"/>
        <v>8.8235294117647065E-2</v>
      </c>
      <c r="F47" s="52">
        <f t="shared" si="19"/>
        <v>5.3380782918149468E-2</v>
      </c>
      <c r="G47" s="117">
        <f t="shared" si="14"/>
        <v>9.420289855072464E-2</v>
      </c>
      <c r="H47" s="118">
        <f t="shared" si="15"/>
        <v>6.4989517819706494E-2</v>
      </c>
      <c r="I47" s="29"/>
      <c r="J47" s="29"/>
      <c r="K47" s="29"/>
      <c r="L47" s="29"/>
      <c r="M47" s="29"/>
      <c r="N47" s="29"/>
    </row>
    <row r="48" spans="1:14" ht="15.75" thickBot="1">
      <c r="A48" s="13"/>
      <c r="B48" s="14" t="s">
        <v>16</v>
      </c>
      <c r="C48" s="21">
        <f t="shared" si="16"/>
        <v>4.2706964520367936E-2</v>
      </c>
      <c r="D48" s="15">
        <f t="shared" si="17"/>
        <v>7.4698795180722893E-2</v>
      </c>
      <c r="E48" s="15">
        <f t="shared" si="18"/>
        <v>8.3769633507853408E-2</v>
      </c>
      <c r="F48" s="22">
        <f t="shared" si="19"/>
        <v>5.0871080139372825E-2</v>
      </c>
      <c r="G48" s="19">
        <f t="shared" si="14"/>
        <v>7.3937153419593352E-2</v>
      </c>
      <c r="H48" s="23">
        <f t="shared" si="15"/>
        <v>5.8167815160113497E-2</v>
      </c>
      <c r="I48" s="29"/>
      <c r="J48" s="29"/>
      <c r="K48" s="29"/>
      <c r="L48" s="29"/>
      <c r="M48" s="29"/>
      <c r="N48" s="29"/>
    </row>
  </sheetData>
  <mergeCells count="15">
    <mergeCell ref="C36:H37"/>
    <mergeCell ref="C19:N19"/>
    <mergeCell ref="C20:D20"/>
    <mergeCell ref="E20:F20"/>
    <mergeCell ref="G20:H20"/>
    <mergeCell ref="I20:J20"/>
    <mergeCell ref="K20:L20"/>
    <mergeCell ref="M20:N20"/>
    <mergeCell ref="C3:N3"/>
    <mergeCell ref="C4:D4"/>
    <mergeCell ref="E4:F4"/>
    <mergeCell ref="G4:H4"/>
    <mergeCell ref="I4:J4"/>
    <mergeCell ref="K4:L4"/>
    <mergeCell ref="M4:N4"/>
  </mergeCells>
  <phoneticPr fontId="0" type="noConversion"/>
  <pageMargins left="0.7" right="0.7" top="0.75" bottom="0.75" header="0.3" footer="0.3"/>
  <pageSetup paperSize="9" scale="88" orientation="landscape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tabSelected="1" topLeftCell="A25" workbookViewId="0">
      <selection activeCell="H38" sqref="H38"/>
    </sheetView>
  </sheetViews>
  <sheetFormatPr defaultRowHeight="15"/>
  <cols>
    <col min="1" max="1" width="1.42578125" customWidth="1"/>
    <col min="2" max="2" width="23.140625" bestFit="1" customWidth="1"/>
    <col min="3" max="6" width="8.5703125" customWidth="1"/>
    <col min="7" max="7" width="7.42578125" customWidth="1"/>
    <col min="8" max="8" width="7.28515625" customWidth="1"/>
    <col min="9" max="10" width="6.7109375" customWidth="1"/>
    <col min="11" max="12" width="6.5703125" customWidth="1"/>
    <col min="13" max="13" width="8.42578125" customWidth="1"/>
    <col min="14" max="14" width="6.7109375" customWidth="1"/>
    <col min="15" max="15" width="6.28515625" customWidth="1"/>
    <col min="16" max="16" width="7.5703125" customWidth="1"/>
    <col min="17" max="17" width="6.140625" customWidth="1"/>
    <col min="18" max="18" width="7.7109375" customWidth="1"/>
  </cols>
  <sheetData>
    <row r="1" spans="1:18">
      <c r="A1" s="54" t="s">
        <v>71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8" ht="15.75" thickBot="1">
      <c r="A2" s="56" t="s">
        <v>128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8" ht="15.75" thickBot="1">
      <c r="A3" s="208"/>
      <c r="B3" s="7" t="s">
        <v>25</v>
      </c>
      <c r="C3" s="121" t="s">
        <v>0</v>
      </c>
      <c r="D3" s="122"/>
      <c r="E3" s="122"/>
      <c r="F3" s="122"/>
      <c r="G3" s="122"/>
      <c r="H3" s="122"/>
      <c r="I3" s="122"/>
      <c r="J3" s="122"/>
      <c r="K3" s="122"/>
      <c r="L3" s="122"/>
      <c r="M3" s="364"/>
      <c r="N3" s="364"/>
      <c r="O3" s="364"/>
      <c r="P3" s="364"/>
      <c r="Q3" s="225"/>
      <c r="R3" s="226"/>
    </row>
    <row r="4" spans="1:18" ht="15.75" thickBot="1">
      <c r="A4" s="209"/>
      <c r="B4" s="2"/>
      <c r="C4" s="373" t="s">
        <v>39</v>
      </c>
      <c r="D4" s="374"/>
      <c r="E4" s="365" t="s">
        <v>37</v>
      </c>
      <c r="F4" s="366"/>
      <c r="G4" s="365" t="s">
        <v>36</v>
      </c>
      <c r="H4" s="366"/>
      <c r="I4" s="365" t="s">
        <v>38</v>
      </c>
      <c r="J4" s="366"/>
      <c r="K4" s="365" t="s">
        <v>40</v>
      </c>
      <c r="L4" s="327"/>
      <c r="M4" s="367" t="s">
        <v>110</v>
      </c>
      <c r="N4" s="368"/>
      <c r="O4" s="367" t="s">
        <v>118</v>
      </c>
      <c r="P4" s="368"/>
      <c r="Q4" s="367" t="s">
        <v>131</v>
      </c>
      <c r="R4" s="368"/>
    </row>
    <row r="5" spans="1:18">
      <c r="A5" s="209"/>
      <c r="B5" s="45"/>
      <c r="C5" s="179" t="s">
        <v>51</v>
      </c>
      <c r="D5" s="179" t="s">
        <v>50</v>
      </c>
      <c r="E5" s="179" t="s">
        <v>51</v>
      </c>
      <c r="F5" s="179" t="s">
        <v>50</v>
      </c>
      <c r="G5" s="179" t="s">
        <v>51</v>
      </c>
      <c r="H5" s="179" t="s">
        <v>50</v>
      </c>
      <c r="I5" s="179" t="s">
        <v>51</v>
      </c>
      <c r="J5" s="179" t="s">
        <v>50</v>
      </c>
      <c r="K5" s="179" t="s">
        <v>51</v>
      </c>
      <c r="L5" s="179" t="s">
        <v>50</v>
      </c>
      <c r="M5" s="212" t="s">
        <v>51</v>
      </c>
      <c r="N5" s="179" t="s">
        <v>50</v>
      </c>
      <c r="O5" s="212" t="s">
        <v>51</v>
      </c>
      <c r="P5" s="212" t="s">
        <v>50</v>
      </c>
      <c r="Q5" s="212" t="s">
        <v>51</v>
      </c>
      <c r="R5" s="212" t="s">
        <v>50</v>
      </c>
    </row>
    <row r="6" spans="1:18">
      <c r="A6" s="177"/>
      <c r="B6" s="221" t="s">
        <v>18</v>
      </c>
      <c r="C6" s="97">
        <v>209</v>
      </c>
      <c r="D6" s="32">
        <f>C6/$C$13</f>
        <v>0.86363636363636365</v>
      </c>
      <c r="E6" s="97">
        <v>136</v>
      </c>
      <c r="F6" s="32">
        <f t="shared" ref="F6:F12" si="0">E6/$E$13</f>
        <v>0.79532163742690054</v>
      </c>
      <c r="G6" s="97">
        <v>26</v>
      </c>
      <c r="H6" s="32">
        <f>G6/$G$13</f>
        <v>0.68421052631578949</v>
      </c>
      <c r="I6" s="97">
        <v>170</v>
      </c>
      <c r="J6" s="32">
        <f t="shared" ref="J6:J12" si="1">I6/$I$13</f>
        <v>0.80952380952380953</v>
      </c>
      <c r="K6" s="97">
        <v>54</v>
      </c>
      <c r="L6" s="32">
        <f>K6/$K$13</f>
        <v>0.70129870129870131</v>
      </c>
      <c r="M6" s="224">
        <v>847</v>
      </c>
      <c r="N6" s="274">
        <f t="shared" ref="N6:N12" si="2">M6/$M$13</f>
        <v>0.83944499504459857</v>
      </c>
      <c r="O6" s="224">
        <v>1036</v>
      </c>
      <c r="P6" s="189">
        <f t="shared" ref="P6:P12" si="3">O6/$O$13</f>
        <v>0.84987694831829363</v>
      </c>
      <c r="Q6" s="223">
        <f>SUM(C6+E6+G6+I6+K6)</f>
        <v>595</v>
      </c>
      <c r="R6" s="178">
        <f>Q6/$Q$13</f>
        <v>0.80623306233062331</v>
      </c>
    </row>
    <row r="7" spans="1:18">
      <c r="A7" s="177"/>
      <c r="B7" s="222" t="s">
        <v>19</v>
      </c>
      <c r="C7" s="97">
        <v>18</v>
      </c>
      <c r="D7" s="34">
        <f>C7/$C$13</f>
        <v>7.43801652892562E-2</v>
      </c>
      <c r="E7" s="97">
        <v>10</v>
      </c>
      <c r="F7" s="34">
        <f t="shared" si="0"/>
        <v>5.8479532163742687E-2</v>
      </c>
      <c r="G7" s="97">
        <v>8</v>
      </c>
      <c r="H7" s="34">
        <f>G7/$G$13</f>
        <v>0.21052631578947367</v>
      </c>
      <c r="I7" s="97">
        <v>18</v>
      </c>
      <c r="J7" s="34">
        <f t="shared" si="1"/>
        <v>8.5714285714285715E-2</v>
      </c>
      <c r="K7" s="97">
        <v>7</v>
      </c>
      <c r="L7" s="34">
        <f>K7/$K$13</f>
        <v>9.0909090909090912E-2</v>
      </c>
      <c r="M7" s="224">
        <v>87</v>
      </c>
      <c r="N7" s="274">
        <f t="shared" si="2"/>
        <v>8.6223984142715565E-2</v>
      </c>
      <c r="O7" s="224">
        <v>94</v>
      </c>
      <c r="P7" s="189">
        <f t="shared" si="3"/>
        <v>7.7112387202625102E-2</v>
      </c>
      <c r="Q7" s="223">
        <f t="shared" ref="Q7:Q13" si="4">SUM(C7+E7+G7+I7+K7)</f>
        <v>61</v>
      </c>
      <c r="R7" s="178">
        <f t="shared" ref="R7:R13" si="5">Q7/$Q$13</f>
        <v>8.2655826558265588E-2</v>
      </c>
    </row>
    <row r="8" spans="1:18" ht="26.25">
      <c r="A8" s="177"/>
      <c r="B8" s="222" t="s">
        <v>20</v>
      </c>
      <c r="C8" s="97">
        <v>3</v>
      </c>
      <c r="D8" s="34">
        <f>C8/$C$13</f>
        <v>1.2396694214876033E-2</v>
      </c>
      <c r="E8" s="97">
        <v>5</v>
      </c>
      <c r="F8" s="34">
        <f t="shared" si="0"/>
        <v>2.9239766081871343E-2</v>
      </c>
      <c r="G8" s="97"/>
      <c r="H8" s="34">
        <f>G8/$G$13</f>
        <v>0</v>
      </c>
      <c r="I8" s="97">
        <v>1</v>
      </c>
      <c r="J8" s="34">
        <f t="shared" si="1"/>
        <v>4.7619047619047623E-3</v>
      </c>
      <c r="K8" s="97">
        <v>7</v>
      </c>
      <c r="L8" s="34">
        <f>K8/$K$13</f>
        <v>9.0909090909090912E-2</v>
      </c>
      <c r="M8" s="224">
        <v>16</v>
      </c>
      <c r="N8" s="274">
        <f t="shared" si="2"/>
        <v>1.5857284440039643E-2</v>
      </c>
      <c r="O8" s="224">
        <v>11</v>
      </c>
      <c r="P8" s="189">
        <f t="shared" si="3"/>
        <v>9.0237899917965554E-3</v>
      </c>
      <c r="Q8" s="223">
        <f t="shared" si="4"/>
        <v>16</v>
      </c>
      <c r="R8" s="178">
        <f t="shared" si="5"/>
        <v>2.1680216802168022E-2</v>
      </c>
    </row>
    <row r="9" spans="1:18">
      <c r="A9" s="177"/>
      <c r="B9" s="221" t="s">
        <v>21</v>
      </c>
      <c r="C9" s="97"/>
      <c r="D9" s="34">
        <f>C9/$C$13</f>
        <v>0</v>
      </c>
      <c r="E9" s="97">
        <v>1</v>
      </c>
      <c r="F9" s="34">
        <f t="shared" si="0"/>
        <v>5.8479532163742687E-3</v>
      </c>
      <c r="G9" s="97">
        <v>2</v>
      </c>
      <c r="H9" s="34"/>
      <c r="I9" s="97">
        <v>7</v>
      </c>
      <c r="J9" s="34">
        <f t="shared" si="1"/>
        <v>3.3333333333333333E-2</v>
      </c>
      <c r="K9" s="97">
        <v>1</v>
      </c>
      <c r="L9" s="34">
        <f>K9/$K$13</f>
        <v>1.2987012987012988E-2</v>
      </c>
      <c r="M9" s="224">
        <v>13</v>
      </c>
      <c r="N9" s="274">
        <f t="shared" si="2"/>
        <v>1.288404360753221E-2</v>
      </c>
      <c r="O9" s="224">
        <v>12</v>
      </c>
      <c r="P9" s="189">
        <f t="shared" si="3"/>
        <v>9.8441345365053324E-3</v>
      </c>
      <c r="Q9" s="223">
        <f t="shared" si="4"/>
        <v>11</v>
      </c>
      <c r="R9" s="178">
        <f t="shared" si="5"/>
        <v>1.4905149051490514E-2</v>
      </c>
    </row>
    <row r="10" spans="1:18" ht="16.5" customHeight="1">
      <c r="A10" s="177"/>
      <c r="B10" s="221" t="s">
        <v>22</v>
      </c>
      <c r="C10" s="97">
        <v>12</v>
      </c>
      <c r="D10" s="34">
        <f>C10/$C$13</f>
        <v>4.9586776859504134E-2</v>
      </c>
      <c r="E10" s="97">
        <v>3</v>
      </c>
      <c r="F10" s="34">
        <f t="shared" si="0"/>
        <v>1.7543859649122806E-2</v>
      </c>
      <c r="G10" s="97">
        <v>1</v>
      </c>
      <c r="H10" s="34"/>
      <c r="I10" s="97">
        <v>7</v>
      </c>
      <c r="J10" s="34">
        <f t="shared" si="1"/>
        <v>3.3333333333333333E-2</v>
      </c>
      <c r="K10" s="97">
        <v>5</v>
      </c>
      <c r="L10" s="34">
        <f>K10/$K$13</f>
        <v>6.4935064935064929E-2</v>
      </c>
      <c r="M10" s="224">
        <v>33</v>
      </c>
      <c r="N10" s="274">
        <f t="shared" si="2"/>
        <v>3.2705649157581763E-2</v>
      </c>
      <c r="O10" s="224">
        <v>39</v>
      </c>
      <c r="P10" s="189">
        <f t="shared" si="3"/>
        <v>3.1993437243642328E-2</v>
      </c>
      <c r="Q10" s="223">
        <f t="shared" si="4"/>
        <v>28</v>
      </c>
      <c r="R10" s="178">
        <f t="shared" si="5"/>
        <v>3.7940379403794036E-2</v>
      </c>
    </row>
    <row r="11" spans="1:18" ht="26.25">
      <c r="A11" s="177"/>
      <c r="B11" s="221" t="s">
        <v>23</v>
      </c>
      <c r="C11" s="97"/>
      <c r="D11" s="34"/>
      <c r="E11" s="97">
        <v>15</v>
      </c>
      <c r="F11" s="34">
        <f t="shared" si="0"/>
        <v>8.771929824561403E-2</v>
      </c>
      <c r="G11" s="97">
        <v>1</v>
      </c>
      <c r="H11" s="34">
        <f>G11/$G$13</f>
        <v>2.6315789473684209E-2</v>
      </c>
      <c r="I11" s="97">
        <v>3</v>
      </c>
      <c r="J11" s="34">
        <f t="shared" si="1"/>
        <v>1.4285714285714285E-2</v>
      </c>
      <c r="K11" s="97">
        <v>2</v>
      </c>
      <c r="L11" s="34"/>
      <c r="M11" s="224">
        <v>9</v>
      </c>
      <c r="N11" s="274">
        <f t="shared" si="2"/>
        <v>8.9197224975222991E-3</v>
      </c>
      <c r="O11" s="224">
        <v>23</v>
      </c>
      <c r="P11" s="189">
        <f t="shared" si="3"/>
        <v>1.8867924528301886E-2</v>
      </c>
      <c r="Q11" s="223">
        <f t="shared" si="4"/>
        <v>21</v>
      </c>
      <c r="R11" s="178">
        <f t="shared" si="5"/>
        <v>2.8455284552845527E-2</v>
      </c>
    </row>
    <row r="12" spans="1:18" ht="26.25">
      <c r="A12" s="177"/>
      <c r="B12" s="221" t="s">
        <v>24</v>
      </c>
      <c r="C12" s="97"/>
      <c r="D12" s="34"/>
      <c r="E12" s="97">
        <v>1</v>
      </c>
      <c r="F12" s="34">
        <f t="shared" si="0"/>
        <v>5.8479532163742687E-3</v>
      </c>
      <c r="G12" s="97"/>
      <c r="H12" s="34"/>
      <c r="I12" s="97">
        <v>4</v>
      </c>
      <c r="J12" s="137">
        <f t="shared" si="1"/>
        <v>1.9047619047619049E-2</v>
      </c>
      <c r="K12" s="97">
        <v>1</v>
      </c>
      <c r="L12" s="34"/>
      <c r="M12" s="224">
        <v>4</v>
      </c>
      <c r="N12" s="274">
        <f t="shared" si="2"/>
        <v>3.9643211100099107E-3</v>
      </c>
      <c r="O12" s="224">
        <v>4</v>
      </c>
      <c r="P12" s="189">
        <f t="shared" si="3"/>
        <v>3.2813781788351109E-3</v>
      </c>
      <c r="Q12" s="223">
        <f t="shared" si="4"/>
        <v>6</v>
      </c>
      <c r="R12" s="178">
        <f t="shared" si="5"/>
        <v>8.130081300813009E-3</v>
      </c>
    </row>
    <row r="13" spans="1:18" ht="15.75" thickBot="1">
      <c r="A13" s="210"/>
      <c r="B13" s="172" t="s">
        <v>16</v>
      </c>
      <c r="C13" s="167">
        <f>SUM(C6:C12)</f>
        <v>242</v>
      </c>
      <c r="D13" s="173">
        <f>C13/$C$13</f>
        <v>1</v>
      </c>
      <c r="E13" s="167">
        <f>SUM(E6:E12)</f>
        <v>171</v>
      </c>
      <c r="F13" s="174">
        <f>E13/$E$13</f>
        <v>1</v>
      </c>
      <c r="G13" s="167">
        <f>SUM(G6:G12)</f>
        <v>38</v>
      </c>
      <c r="H13" s="175">
        <f>G13/$G$13</f>
        <v>1</v>
      </c>
      <c r="I13" s="167">
        <f>SUM(I6:I12)</f>
        <v>210</v>
      </c>
      <c r="J13" s="168">
        <f>I13/$I$13</f>
        <v>1</v>
      </c>
      <c r="K13" s="167">
        <f>SUM(K6:K12)</f>
        <v>77</v>
      </c>
      <c r="L13" s="176">
        <f>K13/$K$13</f>
        <v>1</v>
      </c>
      <c r="M13" s="190">
        <f>SUM(M6:M12)</f>
        <v>1009</v>
      </c>
      <c r="N13" s="187">
        <f>M13/$M$13</f>
        <v>1</v>
      </c>
      <c r="O13" s="188">
        <f>SUM(O6:O12)</f>
        <v>1219</v>
      </c>
      <c r="P13" s="189">
        <f>O13/$O$13</f>
        <v>1</v>
      </c>
      <c r="Q13" s="249">
        <f t="shared" si="4"/>
        <v>738</v>
      </c>
      <c r="R13" s="178">
        <f t="shared" si="5"/>
        <v>1</v>
      </c>
    </row>
    <row r="14" spans="1:18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8">
      <c r="A15" s="54" t="s">
        <v>72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29"/>
      <c r="Q15" s="29"/>
    </row>
    <row r="16" spans="1:18" ht="15.75" thickBot="1">
      <c r="A16" s="56" t="s">
        <v>129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29"/>
      <c r="Q16" s="29"/>
    </row>
    <row r="17" spans="1:17" ht="15.75" thickBot="1">
      <c r="A17" s="55"/>
      <c r="B17" s="57"/>
      <c r="C17" s="364" t="s">
        <v>0</v>
      </c>
      <c r="D17" s="364"/>
      <c r="E17" s="364"/>
      <c r="F17" s="364"/>
      <c r="G17" s="364"/>
      <c r="H17" s="364"/>
      <c r="I17" s="364"/>
      <c r="J17" s="364"/>
      <c r="K17" s="364"/>
      <c r="L17" s="364"/>
      <c r="M17" s="225"/>
      <c r="N17" s="226"/>
      <c r="O17" s="29"/>
      <c r="Q17" s="29"/>
    </row>
    <row r="18" spans="1:17">
      <c r="A18" s="55"/>
      <c r="B18" s="58"/>
      <c r="C18" s="324" t="s">
        <v>39</v>
      </c>
      <c r="D18" s="325"/>
      <c r="E18" s="326" t="s">
        <v>37</v>
      </c>
      <c r="F18" s="324"/>
      <c r="G18" s="326" t="s">
        <v>36</v>
      </c>
      <c r="H18" s="324"/>
      <c r="I18" s="326" t="s">
        <v>38</v>
      </c>
      <c r="J18" s="324"/>
      <c r="K18" s="326" t="s">
        <v>40</v>
      </c>
      <c r="L18" s="327"/>
      <c r="M18" s="369" t="s">
        <v>86</v>
      </c>
      <c r="N18" s="370"/>
      <c r="O18" s="29"/>
      <c r="Q18" s="29"/>
    </row>
    <row r="19" spans="1:17">
      <c r="A19" s="55"/>
      <c r="B19" s="180"/>
      <c r="C19" s="186" t="s">
        <v>51</v>
      </c>
      <c r="D19" s="186" t="s">
        <v>50</v>
      </c>
      <c r="E19" s="186" t="s">
        <v>51</v>
      </c>
      <c r="F19" s="186" t="s">
        <v>50</v>
      </c>
      <c r="G19" s="186" t="s">
        <v>51</v>
      </c>
      <c r="H19" s="186" t="s">
        <v>50</v>
      </c>
      <c r="I19" s="186" t="s">
        <v>51</v>
      </c>
      <c r="J19" s="186" t="s">
        <v>50</v>
      </c>
      <c r="K19" s="186" t="s">
        <v>51</v>
      </c>
      <c r="L19" s="186" t="s">
        <v>50</v>
      </c>
      <c r="M19" s="244" t="s">
        <v>51</v>
      </c>
      <c r="N19" s="229" t="s">
        <v>50</v>
      </c>
      <c r="O19" s="29"/>
      <c r="Q19" s="29"/>
    </row>
    <row r="20" spans="1:17">
      <c r="A20" s="55"/>
      <c r="B20" s="71" t="s">
        <v>52</v>
      </c>
      <c r="C20" s="97"/>
      <c r="D20" s="32">
        <f>C20/$C$26</f>
        <v>0</v>
      </c>
      <c r="E20" s="97">
        <v>1</v>
      </c>
      <c r="F20" s="32">
        <f>E20/$E$26</f>
        <v>5.8479532163742687E-3</v>
      </c>
      <c r="G20" s="97"/>
      <c r="H20" s="32">
        <f>G20/$G$26</f>
        <v>0</v>
      </c>
      <c r="I20" s="97">
        <v>2</v>
      </c>
      <c r="J20" s="32">
        <f>I20/$I$26</f>
        <v>9.5238095238095247E-3</v>
      </c>
      <c r="K20" s="97"/>
      <c r="L20" s="32">
        <f>K20/$K$26</f>
        <v>0</v>
      </c>
      <c r="M20" s="223">
        <f>SUM(C20+E20+G20+I20+K20)</f>
        <v>3</v>
      </c>
      <c r="N20" s="33">
        <f>M20/$M$26</f>
        <v>4.0650406504065045E-3</v>
      </c>
      <c r="O20" s="29"/>
      <c r="Q20" s="29"/>
    </row>
    <row r="21" spans="1:17" ht="30">
      <c r="A21" s="55"/>
      <c r="B21" s="71" t="s">
        <v>53</v>
      </c>
      <c r="C21" s="97">
        <v>12</v>
      </c>
      <c r="D21" s="34">
        <f t="shared" ref="D21:D26" si="6">C21/$C$26</f>
        <v>4.9586776859504134E-2</v>
      </c>
      <c r="E21" s="97">
        <v>49</v>
      </c>
      <c r="F21" s="34">
        <f t="shared" ref="F21:F26" si="7">E21/$E$26</f>
        <v>0.28654970760233917</v>
      </c>
      <c r="G21" s="97">
        <v>5</v>
      </c>
      <c r="H21" s="34">
        <f t="shared" ref="H21:H26" si="8">G21/$G$26</f>
        <v>0.13157894736842105</v>
      </c>
      <c r="I21" s="97">
        <v>34</v>
      </c>
      <c r="J21" s="34">
        <f t="shared" ref="J21:J26" si="9">I21/$I$26</f>
        <v>0.16190476190476191</v>
      </c>
      <c r="K21" s="97">
        <v>26</v>
      </c>
      <c r="L21" s="34">
        <f t="shared" ref="L21:L26" si="10">K21/$K$26</f>
        <v>0.33766233766233766</v>
      </c>
      <c r="M21" s="223">
        <f t="shared" ref="M21:M26" si="11">SUM(C21+E21+G21+I21+K21)</f>
        <v>126</v>
      </c>
      <c r="N21" s="33">
        <f t="shared" ref="N21:N26" si="12">M21/$M$26</f>
        <v>0.17073170731707318</v>
      </c>
      <c r="O21" s="29"/>
      <c r="Q21" s="29"/>
    </row>
    <row r="22" spans="1:17" ht="30">
      <c r="A22" s="55"/>
      <c r="B22" s="71" t="s">
        <v>54</v>
      </c>
      <c r="C22" s="97">
        <v>74</v>
      </c>
      <c r="D22" s="34">
        <f t="shared" si="6"/>
        <v>0.30578512396694213</v>
      </c>
      <c r="E22" s="97">
        <v>46</v>
      </c>
      <c r="F22" s="34">
        <f t="shared" si="7"/>
        <v>0.26900584795321636</v>
      </c>
      <c r="G22" s="97">
        <v>15</v>
      </c>
      <c r="H22" s="34">
        <f t="shared" si="8"/>
        <v>0.39473684210526316</v>
      </c>
      <c r="I22" s="97">
        <v>80</v>
      </c>
      <c r="J22" s="34">
        <f t="shared" si="9"/>
        <v>0.38095238095238093</v>
      </c>
      <c r="K22" s="97">
        <v>19</v>
      </c>
      <c r="L22" s="34">
        <f t="shared" si="10"/>
        <v>0.24675324675324675</v>
      </c>
      <c r="M22" s="223">
        <f t="shared" si="11"/>
        <v>234</v>
      </c>
      <c r="N22" s="33">
        <f t="shared" si="12"/>
        <v>0.31707317073170732</v>
      </c>
      <c r="O22" s="29"/>
      <c r="Q22" s="29"/>
    </row>
    <row r="23" spans="1:17" ht="30">
      <c r="A23" s="55"/>
      <c r="B23" s="71" t="s">
        <v>55</v>
      </c>
      <c r="C23" s="97">
        <v>18</v>
      </c>
      <c r="D23" s="34">
        <f t="shared" si="6"/>
        <v>7.43801652892562E-2</v>
      </c>
      <c r="E23" s="97">
        <v>17</v>
      </c>
      <c r="F23" s="34">
        <f t="shared" si="7"/>
        <v>9.9415204678362568E-2</v>
      </c>
      <c r="G23" s="97">
        <v>2</v>
      </c>
      <c r="H23" s="34">
        <f t="shared" si="8"/>
        <v>5.2631578947368418E-2</v>
      </c>
      <c r="I23" s="97">
        <v>6</v>
      </c>
      <c r="J23" s="34">
        <f t="shared" si="9"/>
        <v>2.8571428571428571E-2</v>
      </c>
      <c r="K23" s="97">
        <v>3</v>
      </c>
      <c r="L23" s="34">
        <f t="shared" si="10"/>
        <v>3.896103896103896E-2</v>
      </c>
      <c r="M23" s="223">
        <f t="shared" si="11"/>
        <v>46</v>
      </c>
      <c r="N23" s="33">
        <f t="shared" si="12"/>
        <v>6.2330623306233061E-2</v>
      </c>
      <c r="O23" s="29"/>
      <c r="Q23" s="29"/>
    </row>
    <row r="24" spans="1:17" ht="30">
      <c r="A24" s="55"/>
      <c r="B24" s="71" t="s">
        <v>56</v>
      </c>
      <c r="C24" s="97">
        <v>13</v>
      </c>
      <c r="D24" s="34">
        <f t="shared" si="6"/>
        <v>5.3719008264462811E-2</v>
      </c>
      <c r="E24" s="97">
        <v>10</v>
      </c>
      <c r="F24" s="34">
        <f t="shared" si="7"/>
        <v>5.8479532163742687E-2</v>
      </c>
      <c r="G24" s="97"/>
      <c r="H24" s="34">
        <f t="shared" si="8"/>
        <v>0</v>
      </c>
      <c r="I24" s="97">
        <v>13</v>
      </c>
      <c r="J24" s="34">
        <f t="shared" si="9"/>
        <v>6.1904761904761907E-2</v>
      </c>
      <c r="K24" s="97"/>
      <c r="L24" s="34">
        <f t="shared" si="10"/>
        <v>0</v>
      </c>
      <c r="M24" s="223">
        <f t="shared" si="11"/>
        <v>36</v>
      </c>
      <c r="N24" s="33">
        <f t="shared" si="12"/>
        <v>4.878048780487805E-2</v>
      </c>
      <c r="O24" s="29"/>
      <c r="Q24" s="29"/>
    </row>
    <row r="25" spans="1:17" ht="30.75" thickBot="1">
      <c r="A25" s="55"/>
      <c r="B25" s="139" t="s">
        <v>57</v>
      </c>
      <c r="C25" s="97">
        <v>125</v>
      </c>
      <c r="D25" s="34">
        <f t="shared" si="6"/>
        <v>0.51652892561983466</v>
      </c>
      <c r="E25" s="97">
        <v>48</v>
      </c>
      <c r="F25" s="34">
        <f t="shared" si="7"/>
        <v>0.2807017543859649</v>
      </c>
      <c r="G25" s="97">
        <v>16</v>
      </c>
      <c r="H25" s="34">
        <f t="shared" si="8"/>
        <v>0.42105263157894735</v>
      </c>
      <c r="I25" s="97">
        <v>75</v>
      </c>
      <c r="J25" s="34">
        <f t="shared" si="9"/>
        <v>0.35714285714285715</v>
      </c>
      <c r="K25" s="97">
        <v>29</v>
      </c>
      <c r="L25" s="34">
        <f t="shared" si="10"/>
        <v>0.37662337662337664</v>
      </c>
      <c r="M25" s="223">
        <f t="shared" si="11"/>
        <v>293</v>
      </c>
      <c r="N25" s="33">
        <f t="shared" si="12"/>
        <v>0.39701897018970189</v>
      </c>
      <c r="O25" s="29"/>
      <c r="Q25" s="29"/>
    </row>
    <row r="26" spans="1:17" ht="15.75" thickBot="1">
      <c r="A26" s="55"/>
      <c r="B26" s="60" t="s">
        <v>16</v>
      </c>
      <c r="C26" s="140">
        <f>SUM(C20:C25)</f>
        <v>242</v>
      </c>
      <c r="D26" s="141">
        <f t="shared" si="6"/>
        <v>1</v>
      </c>
      <c r="E26" s="142">
        <f>SUM(E20:E25)</f>
        <v>171</v>
      </c>
      <c r="F26" s="141">
        <f t="shared" si="7"/>
        <v>1</v>
      </c>
      <c r="G26" s="142">
        <f>SUM(G20:G25)</f>
        <v>38</v>
      </c>
      <c r="H26" s="141">
        <f t="shared" si="8"/>
        <v>1</v>
      </c>
      <c r="I26" s="140">
        <f>SUM(I20:I25)</f>
        <v>210</v>
      </c>
      <c r="J26" s="141">
        <f t="shared" si="9"/>
        <v>1</v>
      </c>
      <c r="K26" s="140">
        <f>SUM(K20:K25)</f>
        <v>77</v>
      </c>
      <c r="L26" s="143">
        <f t="shared" si="10"/>
        <v>1</v>
      </c>
      <c r="M26" s="250">
        <f t="shared" si="11"/>
        <v>738</v>
      </c>
      <c r="N26" s="230">
        <f t="shared" si="12"/>
        <v>1</v>
      </c>
      <c r="O26" s="29"/>
      <c r="Q26" s="29"/>
    </row>
    <row r="27" spans="1:17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209"/>
      <c r="M27" s="227"/>
      <c r="N27" s="228"/>
      <c r="O27" s="29"/>
      <c r="Q27" s="29"/>
    </row>
    <row r="28" spans="1:17">
      <c r="A28" s="54" t="s">
        <v>78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29"/>
      <c r="Q28" s="29"/>
    </row>
    <row r="29" spans="1:17" ht="15.75" thickBot="1">
      <c r="A29" s="56" t="s">
        <v>130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29"/>
      <c r="Q29" s="29"/>
    </row>
    <row r="30" spans="1:17" ht="43.5" customHeight="1">
      <c r="A30" s="55"/>
      <c r="B30" s="61" t="s">
        <v>73</v>
      </c>
      <c r="C30" s="371" t="s">
        <v>77</v>
      </c>
      <c r="D30" s="372"/>
      <c r="E30" s="371" t="s">
        <v>76</v>
      </c>
      <c r="F30" s="372"/>
      <c r="G30" s="55"/>
      <c r="H30" s="55"/>
      <c r="I30" s="55"/>
      <c r="J30" s="55"/>
      <c r="K30" s="55"/>
      <c r="L30" s="55"/>
      <c r="M30" s="55"/>
      <c r="N30" s="55"/>
      <c r="O30" s="29"/>
      <c r="Q30" s="29"/>
    </row>
    <row r="31" spans="1:17">
      <c r="A31" s="55"/>
      <c r="B31" s="59"/>
      <c r="C31" s="27" t="s">
        <v>51</v>
      </c>
      <c r="D31" s="26" t="s">
        <v>50</v>
      </c>
      <c r="E31" s="27" t="s">
        <v>51</v>
      </c>
      <c r="F31" s="26" t="s">
        <v>50</v>
      </c>
      <c r="G31" s="55"/>
      <c r="H31" s="55"/>
      <c r="I31" s="55"/>
      <c r="J31" s="55"/>
      <c r="K31" s="55"/>
      <c r="L31" s="251"/>
      <c r="M31" s="55"/>
      <c r="N31" s="55"/>
      <c r="O31" s="29"/>
      <c r="Q31" s="29"/>
    </row>
    <row r="32" spans="1:17">
      <c r="A32" s="55"/>
      <c r="B32" s="278" t="s">
        <v>41</v>
      </c>
      <c r="C32" s="97">
        <v>38</v>
      </c>
      <c r="D32" s="50">
        <f>C32/$C$41</f>
        <v>0.1357142857142857</v>
      </c>
      <c r="E32" s="97">
        <v>0</v>
      </c>
      <c r="F32" s="275">
        <f>E32/$E$41</f>
        <v>0</v>
      </c>
      <c r="G32" s="55"/>
      <c r="H32" s="55"/>
      <c r="I32" s="55"/>
      <c r="J32" s="55"/>
      <c r="K32" s="55"/>
      <c r="L32" s="251"/>
      <c r="M32" s="55"/>
      <c r="N32" s="55"/>
      <c r="O32" s="29"/>
      <c r="Q32" s="29"/>
    </row>
    <row r="33" spans="1:17">
      <c r="A33" s="55"/>
      <c r="B33" s="278" t="s">
        <v>42</v>
      </c>
      <c r="C33" s="97">
        <v>113</v>
      </c>
      <c r="D33" s="52">
        <f t="shared" ref="D33:D41" si="13">C33/$C$41</f>
        <v>0.40357142857142858</v>
      </c>
      <c r="E33" s="97">
        <v>149</v>
      </c>
      <c r="F33" s="276">
        <f t="shared" ref="F33:F41" si="14">E33/$E$41</f>
        <v>0.45288753799392095</v>
      </c>
      <c r="G33" s="55"/>
      <c r="H33" s="55"/>
      <c r="I33" s="55"/>
      <c r="J33" s="55"/>
      <c r="K33" s="55"/>
      <c r="L33" s="55"/>
      <c r="M33" s="55"/>
      <c r="N33" s="55"/>
      <c r="O33" s="29"/>
      <c r="Q33" s="29"/>
    </row>
    <row r="34" spans="1:17">
      <c r="A34" s="55"/>
      <c r="B34" s="278" t="s">
        <v>43</v>
      </c>
      <c r="C34" s="97">
        <v>34</v>
      </c>
      <c r="D34" s="52">
        <f t="shared" si="13"/>
        <v>0.12142857142857143</v>
      </c>
      <c r="E34" s="97">
        <v>134</v>
      </c>
      <c r="F34" s="276">
        <f t="shared" si="14"/>
        <v>0.40729483282674772</v>
      </c>
      <c r="G34" s="55"/>
      <c r="H34" s="55"/>
      <c r="I34" s="55"/>
      <c r="J34" s="55"/>
      <c r="K34" s="55"/>
      <c r="L34" s="55"/>
      <c r="M34" s="55"/>
      <c r="N34" s="55"/>
      <c r="O34" s="29"/>
      <c r="Q34" s="29"/>
    </row>
    <row r="35" spans="1:17">
      <c r="A35" s="55"/>
      <c r="B35" s="278" t="s">
        <v>44</v>
      </c>
      <c r="C35" s="97">
        <v>20</v>
      </c>
      <c r="D35" s="52">
        <f t="shared" si="13"/>
        <v>7.1428571428571425E-2</v>
      </c>
      <c r="E35" s="97">
        <v>32</v>
      </c>
      <c r="F35" s="276">
        <f t="shared" si="14"/>
        <v>9.7264437689969604E-2</v>
      </c>
      <c r="G35" s="55"/>
      <c r="H35" s="55"/>
      <c r="I35" s="55"/>
      <c r="J35" s="55"/>
      <c r="K35" s="55"/>
      <c r="L35" s="55"/>
      <c r="M35" s="55"/>
      <c r="N35" s="55"/>
      <c r="O35" s="29"/>
      <c r="Q35" s="29"/>
    </row>
    <row r="36" spans="1:17">
      <c r="A36" s="55"/>
      <c r="B36" s="278" t="s">
        <v>45</v>
      </c>
      <c r="C36" s="97">
        <v>29</v>
      </c>
      <c r="D36" s="52">
        <f t="shared" si="13"/>
        <v>0.10357142857142858</v>
      </c>
      <c r="E36" s="97">
        <v>7</v>
      </c>
      <c r="F36" s="276">
        <f t="shared" si="14"/>
        <v>2.1276595744680851E-2</v>
      </c>
      <c r="G36" s="55"/>
      <c r="H36" s="55"/>
      <c r="I36" s="55"/>
      <c r="J36" s="55"/>
      <c r="K36" s="55"/>
      <c r="L36" s="55"/>
      <c r="M36" s="55"/>
      <c r="N36" s="55"/>
      <c r="O36" s="29"/>
      <c r="Q36" s="29"/>
    </row>
    <row r="37" spans="1:17">
      <c r="A37" s="55"/>
      <c r="B37" s="278" t="s">
        <v>74</v>
      </c>
      <c r="C37" s="97">
        <v>21</v>
      </c>
      <c r="D37" s="52">
        <f t="shared" si="13"/>
        <v>7.4999999999999997E-2</v>
      </c>
      <c r="E37" s="97">
        <v>2</v>
      </c>
      <c r="F37" s="276">
        <f t="shared" si="14"/>
        <v>6.0790273556231003E-3</v>
      </c>
      <c r="G37" s="55"/>
      <c r="H37" s="55"/>
      <c r="I37" s="55"/>
      <c r="J37" s="55"/>
      <c r="K37" s="55"/>
      <c r="L37" s="55"/>
      <c r="M37" s="55"/>
      <c r="N37" s="55"/>
      <c r="O37" s="29"/>
      <c r="Q37" s="29"/>
    </row>
    <row r="38" spans="1:17">
      <c r="A38" s="55"/>
      <c r="B38" s="278" t="s">
        <v>75</v>
      </c>
      <c r="C38" s="97">
        <v>15</v>
      </c>
      <c r="D38" s="52">
        <f t="shared" si="13"/>
        <v>5.3571428571428568E-2</v>
      </c>
      <c r="E38" s="97">
        <v>2</v>
      </c>
      <c r="F38" s="276">
        <f t="shared" si="14"/>
        <v>6.0790273556231003E-3</v>
      </c>
      <c r="G38" s="55"/>
      <c r="H38" s="55"/>
      <c r="I38" s="55"/>
      <c r="J38" s="55"/>
      <c r="K38" s="55"/>
      <c r="L38" s="55"/>
      <c r="M38" s="55"/>
      <c r="N38" s="55"/>
      <c r="O38" s="29"/>
      <c r="Q38" s="29"/>
    </row>
    <row r="39" spans="1:17">
      <c r="A39" s="55"/>
      <c r="B39" s="278" t="s">
        <v>47</v>
      </c>
      <c r="C39" s="97">
        <v>9</v>
      </c>
      <c r="D39" s="52">
        <f t="shared" si="13"/>
        <v>3.214285714285714E-2</v>
      </c>
      <c r="E39" s="97">
        <v>3</v>
      </c>
      <c r="F39" s="276">
        <f t="shared" si="14"/>
        <v>9.11854103343465E-3</v>
      </c>
      <c r="G39" s="55"/>
      <c r="H39" s="55"/>
      <c r="I39" s="55"/>
      <c r="J39" s="55"/>
      <c r="K39" s="55"/>
      <c r="L39" s="55"/>
      <c r="M39" s="55"/>
      <c r="N39" s="55"/>
      <c r="O39" s="29"/>
      <c r="Q39" s="29"/>
    </row>
    <row r="40" spans="1:17" ht="15.75" thickBot="1">
      <c r="A40" s="55"/>
      <c r="B40" s="279" t="s">
        <v>48</v>
      </c>
      <c r="C40" s="97">
        <v>1</v>
      </c>
      <c r="D40" s="52">
        <f t="shared" si="13"/>
        <v>3.5714285714285713E-3</v>
      </c>
      <c r="E40" s="97"/>
      <c r="F40" s="280">
        <f t="shared" si="14"/>
        <v>0</v>
      </c>
      <c r="G40" s="55"/>
      <c r="H40" s="55"/>
      <c r="I40" s="55"/>
      <c r="J40" s="55"/>
      <c r="K40" s="55"/>
      <c r="L40" s="55"/>
      <c r="M40" s="55"/>
      <c r="N40" s="55"/>
      <c r="O40" s="29"/>
      <c r="Q40" s="29"/>
    </row>
    <row r="41" spans="1:17" ht="15.75" thickBot="1">
      <c r="A41" s="55"/>
      <c r="B41" s="281" t="s">
        <v>1</v>
      </c>
      <c r="C41" s="290">
        <f>SUM(C32:C40)</f>
        <v>280</v>
      </c>
      <c r="D41" s="141">
        <f t="shared" si="13"/>
        <v>1</v>
      </c>
      <c r="E41" s="290">
        <f>SUM(E32:E40)</f>
        <v>329</v>
      </c>
      <c r="F41" s="282">
        <f t="shared" si="14"/>
        <v>1</v>
      </c>
      <c r="G41" s="55"/>
      <c r="H41" s="55"/>
      <c r="I41" s="55"/>
      <c r="J41" s="55"/>
      <c r="K41" s="55"/>
      <c r="L41" s="55"/>
      <c r="M41" s="55"/>
      <c r="N41" s="55"/>
      <c r="O41" s="29"/>
      <c r="Q41" s="29"/>
    </row>
    <row r="42" spans="1:17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1:17">
      <c r="I43" s="29"/>
      <c r="J43" s="29"/>
    </row>
    <row r="44" spans="1:17">
      <c r="I44" s="29"/>
      <c r="J44" s="29"/>
    </row>
    <row r="45" spans="1:17">
      <c r="I45" s="29"/>
    </row>
    <row r="46" spans="1:17">
      <c r="I46" s="29"/>
    </row>
    <row r="47" spans="1:17">
      <c r="I47" s="29"/>
    </row>
    <row r="48" spans="1:17">
      <c r="I48" s="29"/>
    </row>
  </sheetData>
  <mergeCells count="18">
    <mergeCell ref="Q4:R4"/>
    <mergeCell ref="M18:N18"/>
    <mergeCell ref="C30:D30"/>
    <mergeCell ref="E30:F30"/>
    <mergeCell ref="K18:L18"/>
    <mergeCell ref="K4:L4"/>
    <mergeCell ref="C18:D18"/>
    <mergeCell ref="E18:F18"/>
    <mergeCell ref="G18:H18"/>
    <mergeCell ref="I18:J18"/>
    <mergeCell ref="C17:L17"/>
    <mergeCell ref="C4:D4"/>
    <mergeCell ref="M3:P3"/>
    <mergeCell ref="E4:F4"/>
    <mergeCell ref="G4:H4"/>
    <mergeCell ref="M4:N4"/>
    <mergeCell ref="I4:J4"/>
    <mergeCell ref="O4:P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πιν. 3-5</vt:lpstr>
      <vt:lpstr>πιν 6</vt:lpstr>
      <vt:lpstr>πιν 7α </vt:lpstr>
      <vt:lpstr>πιν 7β</vt:lpstr>
      <vt:lpstr>πιν 8α-γ</vt:lpstr>
      <vt:lpstr>πιν 9a-c</vt:lpstr>
      <vt:lpstr>'πιν 6'!Print_Area</vt:lpstr>
      <vt:lpstr>'πιν 7α '!Print_Area</vt:lpstr>
      <vt:lpstr>'πιν 7β'!Print_Area</vt:lpstr>
      <vt:lpstr>'πιν 9a-c'!Print_Area</vt:lpstr>
      <vt:lpstr>'πιν. 3-5'!Print_Area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2014-05-15T07:14:27Z</cp:lastPrinted>
  <dcterms:created xsi:type="dcterms:W3CDTF">2010-12-15T07:52:14Z</dcterms:created>
  <dcterms:modified xsi:type="dcterms:W3CDTF">2014-05-15T07:25:16Z</dcterms:modified>
</cp:coreProperties>
</file>